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0320" windowHeight="7485" tabRatio="918" activeTab="14"/>
  </bookViews>
  <sheets>
    <sheet name="Утеплитель" sheetId="1" r:id="rId1"/>
    <sheet name="Пленки" sheetId="2" r:id="rId2"/>
    <sheet name="вспенка" sheetId="17" r:id="rId3"/>
    <sheet name="Для бань" sheetId="23" r:id="rId4"/>
    <sheet name="МЕТ.ЧЕРЕПИЦА" sheetId="3" r:id="rId5"/>
    <sheet name="Оцинк профлист" sheetId="12" r:id="rId6"/>
    <sheet name="ПРОФЛИСТ" sheetId="13" r:id="rId7"/>
    <sheet name="Керамогранит" sheetId="6" r:id="rId8"/>
    <sheet name="Изостуд" sheetId="20" r:id="rId9"/>
    <sheet name="Кровля" sheetId="5" r:id="rId10"/>
    <sheet name="SHINGLAS" sheetId="19" r:id="rId11"/>
    <sheet name="Тилит" sheetId="9" r:id="rId12"/>
    <sheet name="Гидротэкс" sheetId="10" r:id="rId13"/>
    <sheet name="пл.сетка" sheetId="18" r:id="rId14"/>
    <sheet name="Сухие смеси" sheetId="21" r:id="rId15"/>
    <sheet name="Лист1" sheetId="24" r:id="rId16"/>
    <sheet name="Лист2" sheetId="25" r:id="rId17"/>
  </sheets>
  <externalReferences>
    <externalReference r:id="rId18"/>
  </externalReferences>
  <definedNames>
    <definedName name="_xlnm.Print_Area" localSheetId="2">вспенка!$A$1:$I$93</definedName>
    <definedName name="_xlnm.Print_Area" localSheetId="3">'Для бань'!$A$2:$H$39</definedName>
    <definedName name="_xlnm.Print_Area" localSheetId="8">Изостуд!$A$1:$J$46</definedName>
    <definedName name="_xlnm.Print_Area" localSheetId="7">Керамогранит!$A$1:$I$60</definedName>
    <definedName name="_xlnm.Print_Area" localSheetId="9">Кровля!$A$1:$I$75</definedName>
    <definedName name="_xlnm.Print_Area" localSheetId="4">МЕТ.ЧЕРЕПИЦА!$A$1:$L$38</definedName>
    <definedName name="_xlnm.Print_Area" localSheetId="5">'Оцинк профлист'!$A$1:$G$55</definedName>
    <definedName name="_xlnm.Print_Area" localSheetId="13">пл.сетка!$A$1:$K$55</definedName>
    <definedName name="_xlnm.Print_Area" localSheetId="1">Пленки!$A$1:$I$55</definedName>
    <definedName name="_xlnm.Print_Area" localSheetId="6">ПРОФЛИСТ!$A$1:$R$32</definedName>
    <definedName name="_xlnm.Print_Area" localSheetId="0">Утеплитель!$A$1:$L$136</definedName>
  </definedNames>
  <calcPr calcId="145621" refMode="R1C1"/>
</workbook>
</file>

<file path=xl/calcChain.xml><?xml version="1.0" encoding="utf-8"?>
<calcChain xmlns="http://schemas.openxmlformats.org/spreadsheetml/2006/main">
  <c r="G23" i="23" l="1"/>
  <c r="G24" i="23"/>
  <c r="G25" i="23"/>
  <c r="J21" i="1"/>
  <c r="J16" i="1" l="1"/>
  <c r="J17" i="1"/>
  <c r="J18" i="1"/>
  <c r="J19" i="1"/>
  <c r="J15" i="1"/>
  <c r="G36" i="23"/>
  <c r="G26" i="23"/>
  <c r="G27" i="23"/>
  <c r="G28" i="23"/>
  <c r="H9" i="23"/>
  <c r="H8" i="23"/>
  <c r="K65" i="1"/>
  <c r="L65" i="1"/>
  <c r="M22" i="10" l="1"/>
  <c r="M23" i="10"/>
  <c r="M24" i="10"/>
  <c r="M25" i="10"/>
  <c r="M26" i="10"/>
  <c r="M21" i="10"/>
  <c r="K22" i="10"/>
  <c r="K23" i="10"/>
  <c r="K24" i="10"/>
  <c r="K25" i="10"/>
  <c r="K26" i="10"/>
  <c r="K21" i="10"/>
  <c r="I22" i="10"/>
  <c r="I23" i="10"/>
  <c r="I24" i="10"/>
  <c r="I25" i="10"/>
  <c r="I26" i="10"/>
  <c r="I21" i="10"/>
  <c r="G22" i="10"/>
  <c r="G23" i="10"/>
  <c r="G24" i="10"/>
  <c r="G25" i="10"/>
  <c r="G26" i="10"/>
  <c r="G21" i="10"/>
  <c r="E22" i="10"/>
  <c r="E23" i="10"/>
  <c r="E24" i="10"/>
  <c r="E25" i="10"/>
  <c r="E26" i="10"/>
  <c r="E21" i="10"/>
  <c r="D17" i="2" l="1"/>
  <c r="D23" i="2" l="1"/>
  <c r="D22" i="2"/>
  <c r="D20" i="2"/>
  <c r="D19" i="2"/>
  <c r="D18" i="2"/>
  <c r="D16" i="2"/>
  <c r="C31" i="19" l="1"/>
  <c r="B31" i="19" s="1"/>
  <c r="C29" i="19"/>
  <c r="B29" i="19" s="1"/>
  <c r="C25" i="19"/>
  <c r="B25" i="19" s="1"/>
  <c r="C23" i="19"/>
  <c r="B23" i="19" s="1"/>
  <c r="C20" i="19"/>
  <c r="B20" i="19" s="1"/>
  <c r="C19" i="19"/>
  <c r="B19" i="19" s="1"/>
  <c r="C17" i="19"/>
  <c r="B17" i="19" s="1"/>
  <c r="C15" i="19"/>
  <c r="B15" i="19" s="1"/>
  <c r="C13" i="19"/>
  <c r="B13" i="19" s="1"/>
  <c r="C11" i="19"/>
  <c r="B11" i="19" s="1"/>
  <c r="E83" i="17"/>
  <c r="E82" i="17"/>
  <c r="E81" i="17"/>
  <c r="E80" i="17"/>
  <c r="E79" i="17"/>
  <c r="E78" i="17"/>
  <c r="E93" i="17"/>
  <c r="E92" i="17"/>
  <c r="E91" i="17"/>
  <c r="E90" i="17"/>
  <c r="E89" i="17"/>
  <c r="E88" i="17"/>
  <c r="L51" i="1"/>
  <c r="H16" i="5"/>
  <c r="G16" i="5" s="1"/>
  <c r="H14" i="5"/>
  <c r="G14" i="5" s="1"/>
  <c r="H13" i="5"/>
  <c r="G13" i="5" s="1"/>
  <c r="H12" i="5"/>
  <c r="G12" i="5" s="1"/>
  <c r="H9" i="5"/>
  <c r="H7" i="5"/>
  <c r="H6" i="5"/>
  <c r="G53" i="1"/>
  <c r="H53" i="1" s="1"/>
  <c r="J54" i="1" s="1"/>
  <c r="J53" i="1" s="1"/>
  <c r="G51" i="1"/>
  <c r="H51" i="1" s="1"/>
  <c r="G49" i="1"/>
  <c r="H49" i="1" s="1"/>
  <c r="J50" i="1" s="1"/>
  <c r="J49" i="1" s="1"/>
  <c r="G47" i="1"/>
  <c r="H47" i="1" s="1"/>
  <c r="J89" i="1"/>
  <c r="J90" i="1"/>
  <c r="J91" i="1"/>
  <c r="J92" i="1"/>
  <c r="J93" i="1"/>
  <c r="J94" i="1"/>
  <c r="J95" i="1"/>
  <c r="J96" i="1"/>
  <c r="J97" i="1"/>
  <c r="J98" i="1"/>
  <c r="J99" i="1"/>
  <c r="J87" i="1"/>
  <c r="K89" i="1"/>
  <c r="K90" i="1"/>
  <c r="K91" i="1"/>
  <c r="K92" i="1"/>
  <c r="K93" i="1"/>
  <c r="K94" i="1"/>
  <c r="K95" i="1"/>
  <c r="K96" i="1"/>
  <c r="K97" i="1"/>
  <c r="K98" i="1"/>
  <c r="K99" i="1"/>
  <c r="K87" i="1"/>
  <c r="F46" i="5"/>
  <c r="F47" i="5"/>
  <c r="F48" i="5"/>
  <c r="F49" i="5"/>
  <c r="F50" i="5"/>
  <c r="F51" i="5"/>
  <c r="F52" i="5"/>
  <c r="F53" i="5"/>
  <c r="F54" i="5"/>
  <c r="F55" i="5"/>
  <c r="F56" i="5"/>
  <c r="F45" i="5"/>
  <c r="G46" i="5"/>
  <c r="G47" i="5"/>
  <c r="G48" i="5"/>
  <c r="G49" i="5"/>
  <c r="G50" i="5"/>
  <c r="G51" i="5"/>
  <c r="G52" i="5"/>
  <c r="G53" i="5"/>
  <c r="G54" i="5"/>
  <c r="G55" i="5"/>
  <c r="G56" i="5"/>
  <c r="G45" i="5"/>
  <c r="H15" i="5"/>
  <c r="G15" i="5" s="1"/>
  <c r="H17" i="5"/>
  <c r="M15" i="10"/>
  <c r="K15" i="10"/>
  <c r="I15" i="10"/>
  <c r="G15" i="10"/>
  <c r="E15" i="10"/>
  <c r="M14" i="10"/>
  <c r="K14" i="10"/>
  <c r="I14" i="10"/>
  <c r="G14" i="10"/>
  <c r="E14" i="10"/>
  <c r="M13" i="10"/>
  <c r="K13" i="10"/>
  <c r="I13" i="10"/>
  <c r="G13" i="10"/>
  <c r="E13" i="10"/>
  <c r="M12" i="10"/>
  <c r="K12" i="10"/>
  <c r="I12" i="10"/>
  <c r="G12" i="10"/>
  <c r="E12" i="10"/>
  <c r="M11" i="10"/>
  <c r="K11" i="10"/>
  <c r="I11" i="10"/>
  <c r="G11" i="10"/>
  <c r="E11" i="10"/>
  <c r="M10" i="10"/>
  <c r="K10" i="10"/>
  <c r="I10" i="10"/>
  <c r="G10" i="10"/>
  <c r="E10" i="10"/>
  <c r="M9" i="10"/>
  <c r="K9" i="10"/>
  <c r="I9" i="10"/>
  <c r="G9" i="10"/>
  <c r="E9" i="10"/>
  <c r="M8" i="10"/>
  <c r="K8" i="10"/>
  <c r="I8" i="10"/>
  <c r="G8" i="10"/>
  <c r="E8" i="10"/>
  <c r="H21" i="5"/>
  <c r="G21" i="5" s="1"/>
  <c r="H22" i="5"/>
  <c r="G22" i="5" s="1"/>
  <c r="H23" i="5"/>
  <c r="G23" i="5" s="1"/>
  <c r="H24" i="5"/>
  <c r="G24" i="5" s="1"/>
  <c r="H25" i="5"/>
  <c r="G25" i="5" s="1"/>
  <c r="H20" i="5"/>
  <c r="G20" i="5" s="1"/>
  <c r="H36" i="5"/>
  <c r="G36" i="5" s="1"/>
  <c r="H37" i="5"/>
  <c r="H38" i="5"/>
  <c r="G38" i="5" s="1"/>
  <c r="H39" i="5"/>
  <c r="G39" i="5" s="1"/>
  <c r="H40" i="5"/>
  <c r="H35" i="5"/>
  <c r="G35" i="5" s="1"/>
  <c r="H29" i="5"/>
  <c r="G29" i="5" s="1"/>
  <c r="H30" i="5"/>
  <c r="G30" i="5" s="1"/>
  <c r="H31" i="5"/>
  <c r="G31" i="5" s="1"/>
  <c r="H32" i="5"/>
  <c r="G32" i="5" s="1"/>
  <c r="H33" i="5"/>
  <c r="G33" i="5" s="1"/>
  <c r="H28" i="5"/>
  <c r="G28" i="5" s="1"/>
  <c r="J81" i="1"/>
  <c r="K81" i="1"/>
  <c r="J78" i="1"/>
  <c r="J79" i="1"/>
  <c r="J80" i="1"/>
  <c r="K78" i="1"/>
  <c r="K79" i="1"/>
  <c r="K80" i="1"/>
  <c r="J75" i="1"/>
  <c r="J76" i="1"/>
  <c r="J77" i="1"/>
  <c r="K75" i="1"/>
  <c r="K76" i="1"/>
  <c r="K77" i="1"/>
  <c r="J73" i="1"/>
  <c r="J74" i="1"/>
  <c r="K73" i="1"/>
  <c r="K74" i="1"/>
  <c r="J72" i="1"/>
  <c r="K72" i="1"/>
  <c r="J2" i="2"/>
  <c r="I2" i="2"/>
  <c r="H2" i="2"/>
  <c r="F2" i="2"/>
  <c r="J69" i="1"/>
  <c r="K69" i="1"/>
  <c r="L69" i="1"/>
  <c r="J67" i="1"/>
  <c r="K67" i="1"/>
  <c r="L67" i="1"/>
  <c r="J63" i="1"/>
  <c r="K63" i="1"/>
  <c r="L63" i="1"/>
  <c r="H44" i="1"/>
  <c r="J45" i="1" s="1"/>
  <c r="J44" i="1" s="1"/>
  <c r="G44" i="1"/>
  <c r="H42" i="1"/>
  <c r="J43" i="1" s="1"/>
  <c r="J42" i="1" s="1"/>
  <c r="G42" i="1"/>
  <c r="H40" i="1"/>
  <c r="J41" i="1" s="1"/>
  <c r="J40" i="1" s="1"/>
  <c r="G40" i="1"/>
  <c r="H38" i="1"/>
  <c r="J39" i="1" s="1"/>
  <c r="J38" i="1" s="1"/>
  <c r="G38" i="1"/>
  <c r="G31" i="1"/>
  <c r="G33" i="1"/>
  <c r="G35" i="1"/>
  <c r="G29" i="1"/>
  <c r="H31" i="1"/>
  <c r="H33" i="1"/>
  <c r="H35" i="1"/>
  <c r="H29" i="1"/>
  <c r="K18" i="1"/>
  <c r="K54" i="1" l="1"/>
  <c r="K53" i="1" s="1"/>
  <c r="H8" i="5"/>
  <c r="L54" i="1"/>
  <c r="L53" i="1" s="1"/>
  <c r="K48" i="1"/>
  <c r="K47" i="1" s="1"/>
  <c r="L48" i="1"/>
  <c r="L47" i="1" s="1"/>
  <c r="J48" i="1"/>
  <c r="J47" i="1" s="1"/>
  <c r="J52" i="1"/>
  <c r="J51" i="1" s="1"/>
  <c r="K52" i="1"/>
  <c r="K51" i="1" s="1"/>
  <c r="K50" i="1"/>
  <c r="K49" i="1" s="1"/>
  <c r="L50" i="1"/>
  <c r="L49" i="1" s="1"/>
  <c r="K39" i="1"/>
  <c r="K38" i="1" s="1"/>
  <c r="K41" i="1"/>
  <c r="K40" i="1" s="1"/>
  <c r="K43" i="1"/>
  <c r="K42" i="1" s="1"/>
  <c r="K45" i="1"/>
  <c r="K44" i="1" s="1"/>
  <c r="L39" i="1"/>
  <c r="L38" i="1" s="1"/>
  <c r="L41" i="1"/>
  <c r="L40" i="1" s="1"/>
  <c r="L43" i="1"/>
  <c r="L42" i="1" s="1"/>
  <c r="L45" i="1"/>
  <c r="L44" i="1" s="1"/>
</calcChain>
</file>

<file path=xl/comments1.xml><?xml version="1.0" encoding="utf-8"?>
<comments xmlns="http://schemas.openxmlformats.org/spreadsheetml/2006/main">
  <authors>
    <author>Admin</author>
  </authors>
  <commentList>
    <comment ref="A52" authorId="0">
      <text>
        <r>
          <rPr>
            <b/>
            <sz val="8"/>
            <color indexed="81"/>
            <rFont val="Tahoma"/>
            <family val="2"/>
            <charset val="204"/>
          </rPr>
          <t>пока не производится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AnnaVita</author>
  </authors>
  <commentList>
    <comment ref="G58" authorId="0">
      <text>
        <r>
          <rPr>
            <b/>
            <sz val="9"/>
            <color indexed="81"/>
            <rFont val="Tahoma"/>
            <family val="2"/>
            <charset val="204"/>
          </rPr>
          <t>AnnaVita: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<sst xmlns="http://schemas.openxmlformats.org/spreadsheetml/2006/main" count="1574" uniqueCount="918">
  <si>
    <t>Наименование</t>
  </si>
  <si>
    <t>Размеры</t>
  </si>
  <si>
    <t>Т</t>
  </si>
  <si>
    <t>Д</t>
  </si>
  <si>
    <t>Ш</t>
  </si>
  <si>
    <t>Упаковка</t>
  </si>
  <si>
    <t>шт</t>
  </si>
  <si>
    <t>м2</t>
  </si>
  <si>
    <t>м3</t>
  </si>
  <si>
    <t>Паллет, уп.</t>
  </si>
  <si>
    <t>2х50</t>
  </si>
  <si>
    <t>Цена, руб. / упак</t>
  </si>
  <si>
    <t>упак</t>
  </si>
  <si>
    <t>ед.изм.</t>
  </si>
  <si>
    <t>Цена/ ед.изм.</t>
  </si>
  <si>
    <t>до 20м3</t>
  </si>
  <si>
    <t>20-50м3</t>
  </si>
  <si>
    <t>транзит</t>
  </si>
  <si>
    <t>Ед.изм.</t>
  </si>
  <si>
    <t>Цена, руб. / ед.изм.</t>
  </si>
  <si>
    <t>до 10м3</t>
  </si>
  <si>
    <t>10-50м3</t>
  </si>
  <si>
    <r>
      <rPr>
        <b/>
        <sz val="14"/>
        <color indexed="8"/>
        <rFont val="Calibri"/>
        <family val="2"/>
        <charset val="204"/>
      </rPr>
      <t>ЛАЙТ БАТТС</t>
    </r>
    <r>
      <rPr>
        <sz val="14"/>
        <color indexed="8"/>
        <rFont val="Calibri"/>
        <family val="2"/>
        <charset val="204"/>
      </rPr>
      <t xml:space="preserve">
</t>
    </r>
    <r>
      <rPr>
        <sz val="12"/>
        <color indexed="8"/>
        <rFont val="Calibri"/>
        <family val="2"/>
        <charset val="204"/>
      </rPr>
      <t>37 кг/м3</t>
    </r>
  </si>
  <si>
    <r>
      <rPr>
        <b/>
        <sz val="14"/>
        <color indexed="8"/>
        <rFont val="Calibri"/>
        <family val="2"/>
        <charset val="204"/>
      </rPr>
      <t>ВЕНТИ БАТТС</t>
    </r>
    <r>
      <rPr>
        <sz val="12"/>
        <color indexed="8"/>
        <rFont val="Calibri"/>
        <family val="2"/>
        <charset val="204"/>
      </rPr>
      <t xml:space="preserve">
90 кг/м3</t>
    </r>
  </si>
  <si>
    <t>Розница</t>
  </si>
  <si>
    <t>св.10рул.</t>
  </si>
  <si>
    <t>Супердиффузионные гидро-ветрозащитные  мембраны
TYVEK Dupont®</t>
  </si>
  <si>
    <t>рул.</t>
  </si>
  <si>
    <t>Цена, руб.</t>
  </si>
  <si>
    <t>Гидроизоляционные и пароизоляционные пленки Megaflex</t>
  </si>
  <si>
    <t>рул</t>
  </si>
  <si>
    <t>Мегафлекс В</t>
  </si>
  <si>
    <t xml:space="preserve">Мегафлекс А </t>
  </si>
  <si>
    <t>Мегафлекс С</t>
  </si>
  <si>
    <t>Мегафлекс D</t>
  </si>
  <si>
    <t>Мегафлекс НПЭ 03 Л</t>
  </si>
  <si>
    <t>Мегафлекс НПЭ 02 Л</t>
  </si>
  <si>
    <t>Мегафлекс НПЭ 04 Л</t>
  </si>
  <si>
    <t>Мегафлекс НПЭ 05 Л</t>
  </si>
  <si>
    <t>Мегафлекс НПЭ 08 Л</t>
  </si>
  <si>
    <t>Мегафлекс НПЭ 10 Л</t>
  </si>
  <si>
    <t>Фольга для бани М-50</t>
  </si>
  <si>
    <t>Дюбели д/изоляции IZO 10*80</t>
  </si>
  <si>
    <t>Цена, шт</t>
  </si>
  <si>
    <t>Тип покрытия</t>
  </si>
  <si>
    <t>Наименование продукции</t>
  </si>
  <si>
    <t>Ширина профиля
габаритная/полезная, мм</t>
  </si>
  <si>
    <t>Покрытие</t>
  </si>
  <si>
    <t>цинк</t>
  </si>
  <si>
    <t>полимер</t>
  </si>
  <si>
    <t>ПРОФИЛИРОВАННЫЙ ЛИСТ</t>
  </si>
  <si>
    <t>Толщина металла, мм</t>
  </si>
  <si>
    <t>Цена за м2., руб.</t>
  </si>
  <si>
    <t>С-8</t>
  </si>
  <si>
    <t>1200/1150</t>
  </si>
  <si>
    <t>ОН</t>
  </si>
  <si>
    <t>С-20</t>
  </si>
  <si>
    <t>1150/1100</t>
  </si>
  <si>
    <t>0.7</t>
  </si>
  <si>
    <t>С-44</t>
  </si>
  <si>
    <t>1050/1000</t>
  </si>
  <si>
    <t>0.8</t>
  </si>
  <si>
    <t>Н-60</t>
  </si>
  <si>
    <t>900/845</t>
  </si>
  <si>
    <t>0.5</t>
  </si>
  <si>
    <t>Н-75</t>
  </si>
  <si>
    <t>800/750</t>
  </si>
  <si>
    <t>Плоский лист</t>
  </si>
  <si>
    <r>
      <t xml:space="preserve">Доступные цвета Профнастила, 
RAL: 1014, 1015, 3003, 3005, 5002, 5005, 5021, 6002, 6005, 6029, 7004, 8017, 9003, 9006
</t>
    </r>
    <r>
      <rPr>
        <b/>
        <sz val="11"/>
        <rFont val="Calibri"/>
        <family val="2"/>
        <charset val="204"/>
      </rPr>
      <t>-Профнастил в наличии на складе: С-8, С-20, С-44, Н-60, цвета, RAL: 1015, 9003, 3005, 5005, 6005, 8017, Zn</t>
    </r>
    <r>
      <rPr>
        <sz val="11"/>
        <rFont val="Calibri"/>
        <family val="2"/>
        <charset val="204"/>
      </rPr>
      <t xml:space="preserve">
-Стандартные длины Профнастила, в наличии на складе: С-8, С-20 - 6 метров; С-44, Н-60 - 12 метров
-Возможно изготовление профнастила по индивидуальным размерам
-ОН - металл общего назначения - толщина 0.42-0.48 мм
</t>
    </r>
  </si>
  <si>
    <t>Наименование продукции/ Класс покрытия</t>
  </si>
  <si>
    <t>ПРЕМИУМ</t>
  </si>
  <si>
    <t>AGNETA 30/25мкм</t>
  </si>
  <si>
    <t>PRISMA 50мкм</t>
  </si>
  <si>
    <t>CLOUDY 35мкм</t>
  </si>
  <si>
    <t>Пластоизол 200мкм</t>
  </si>
  <si>
    <t>ECOSTEEL 30мкм</t>
  </si>
  <si>
    <t>ПРЕМЬЕР</t>
  </si>
  <si>
    <t>NORMAN 25мкм</t>
  </si>
  <si>
    <t>VIKING 35мкм</t>
  </si>
  <si>
    <t>СТАНДАРТ</t>
  </si>
  <si>
    <t>Полиэстер 25мкм</t>
  </si>
  <si>
    <t>Срок гарантии, лет</t>
  </si>
  <si>
    <t>Дюбели д/изоляции IZO 10*90</t>
  </si>
  <si>
    <t>Дюбели д/изоляции IZO 10*140</t>
  </si>
  <si>
    <t>Дюбели  IZO 10*160</t>
  </si>
  <si>
    <t>Дюбели  IZO 10*180</t>
  </si>
  <si>
    <t>Дюбели IZO 10*200</t>
  </si>
  <si>
    <t>м.кв.</t>
  </si>
  <si>
    <t>Планка конька круглого R 110х2000</t>
  </si>
  <si>
    <t>Планка конька плоского 150х150х2000</t>
  </si>
  <si>
    <t>Планка конька плоского 190х190х2000</t>
  </si>
  <si>
    <r>
      <t>Планка торцевая</t>
    </r>
    <r>
      <rPr>
        <sz val="11"/>
        <color indexed="8"/>
        <rFont val="Calibri"/>
        <family val="2"/>
        <charset val="204"/>
      </rPr>
      <t xml:space="preserve"> 135х145х2000</t>
    </r>
  </si>
  <si>
    <t>Планка угла наружного 115х115х2000</t>
  </si>
  <si>
    <t>Планка угла внутреннего 115х115х2000</t>
  </si>
  <si>
    <t>Планка ендовы нижняя 298х298х2000</t>
  </si>
  <si>
    <r>
      <t>Планка ендовы верхняя</t>
    </r>
    <r>
      <rPr>
        <sz val="11"/>
        <color indexed="8"/>
        <rFont val="Calibri"/>
        <family val="2"/>
        <charset val="204"/>
      </rPr>
      <t xml:space="preserve"> 76х76х2000</t>
    </r>
  </si>
  <si>
    <t>Планка примыкания верхняя 250х147х2000</t>
  </si>
  <si>
    <t>Планка примыкания нижняя 250х122х2000</t>
  </si>
  <si>
    <t>Планка снегозадержателя 95х65х2000</t>
  </si>
  <si>
    <t>Заглушка конька круглого простая/конусная</t>
  </si>
  <si>
    <t>Планка снегозадержателя усиливающая 50х30х2000</t>
  </si>
  <si>
    <t>Пленка защитная 1250мм</t>
  </si>
  <si>
    <t>50 / 240</t>
  </si>
  <si>
    <t>№</t>
  </si>
  <si>
    <r>
      <t>Планка торцевая</t>
    </r>
    <r>
      <rPr>
        <sz val="11"/>
        <color indexed="8"/>
        <rFont val="Calibri"/>
        <family val="2"/>
        <charset val="204"/>
      </rPr>
      <t xml:space="preserve"> 90х115х2000</t>
    </r>
  </si>
  <si>
    <t>ОН*</t>
  </si>
  <si>
    <t>Ширина профиля
полная, мм</t>
  </si>
  <si>
    <t>кол-во в упак.</t>
  </si>
  <si>
    <t>Цена, руб./шт</t>
  </si>
  <si>
    <t>Саморез 4,2*16 оцинк с прессшайбой</t>
  </si>
  <si>
    <t>Саморез 4,8*28 оцинк с ЭПДМ-прокладкой</t>
  </si>
  <si>
    <t xml:space="preserve">Наименование </t>
  </si>
  <si>
    <t>Заклепка 3,2*8 цветная комбинированная</t>
  </si>
  <si>
    <t>Применение</t>
  </si>
  <si>
    <t>по металлу и дереву с суммарной толщ.листов до 3мм: для кровли, заборов, фасонных изделий, фасадных кассет, облицовки СП ПС и пр.</t>
  </si>
  <si>
    <t>Саморез 4,8*28 ПРЕМИУМ цветной с ЭПДМ-прокладкой (Дания)</t>
  </si>
  <si>
    <t>по металлу с суммарной толщиной листов до 3мм: для сайдинга, линеарных панелей, фасонных изделий и проч.</t>
  </si>
  <si>
    <t>Крепежные изделия общего назначения</t>
  </si>
  <si>
    <t>для водостока, фасонных изделий и т.д.</t>
  </si>
  <si>
    <t>Заклепка 4,0*10 оцинк стальная</t>
  </si>
  <si>
    <t>для крепления кляммеров к элементам несущего каркаса</t>
  </si>
  <si>
    <t>Заклепка 4,8*10 оцинк стальная</t>
  </si>
  <si>
    <t>для соединения элементов подконструкции</t>
  </si>
  <si>
    <t>МЕТАЛЛОЧЕРЕПИЦА</t>
  </si>
  <si>
    <t>Серия</t>
  </si>
  <si>
    <t>Артикул</t>
  </si>
  <si>
    <t xml:space="preserve">от 1000 м2 </t>
  </si>
  <si>
    <t>PL060128 полированный</t>
  </si>
  <si>
    <t>PW060035 полированный</t>
  </si>
  <si>
    <t>PW060081 полированный</t>
  </si>
  <si>
    <t>PW060185 полированный</t>
  </si>
  <si>
    <t>PW060195 полированный</t>
  </si>
  <si>
    <t>MW060195 матовый</t>
  </si>
  <si>
    <t>PW060313 полированный</t>
  </si>
  <si>
    <t>PW060335 полированный</t>
  </si>
  <si>
    <t>PW060383 полированный</t>
  </si>
  <si>
    <t>PW060485 полированный</t>
  </si>
  <si>
    <t>PW060486 полированный</t>
  </si>
  <si>
    <t>PW060833 полированный</t>
  </si>
  <si>
    <t>MW060833 матовый</t>
  </si>
  <si>
    <t>PW060885 полированный</t>
  </si>
  <si>
    <t>MW060885 матовый</t>
  </si>
  <si>
    <t>PW060932 полированный</t>
  </si>
  <si>
    <t>PW060933 полированный</t>
  </si>
  <si>
    <t>PW060935 полированный</t>
  </si>
  <si>
    <t>MW060935 матовый</t>
  </si>
  <si>
    <t>PW060937 полированный</t>
  </si>
  <si>
    <t>PW060963 полированный</t>
  </si>
  <si>
    <t xml:space="preserve">       Моноколор (Season.mono Color)</t>
  </si>
  <si>
    <t>PC060001 полированный</t>
  </si>
  <si>
    <t>PC060002 полированный</t>
  </si>
  <si>
    <t>MC060002 матовый</t>
  </si>
  <si>
    <t>PC060105 полированный</t>
  </si>
  <si>
    <t>MC060105 матовый</t>
  </si>
  <si>
    <t>PC060108 полированный</t>
  </si>
  <si>
    <t>PC060128 полированный</t>
  </si>
  <si>
    <t>PC060435 полированный</t>
  </si>
  <si>
    <t>PC060455 полированный</t>
  </si>
  <si>
    <t>PC060805    полированный</t>
  </si>
  <si>
    <t>MC060805 матовый</t>
  </si>
  <si>
    <t>PC060815 полированный</t>
  </si>
  <si>
    <t>PC060885 полированный</t>
  </si>
  <si>
    <t>MC060885 матовый</t>
  </si>
  <si>
    <t>Стиль полотно (Linen Style)</t>
  </si>
  <si>
    <t>ML060501 полотно</t>
  </si>
  <si>
    <t>ML060505 полотно</t>
  </si>
  <si>
    <t>ML060555 полотно</t>
  </si>
  <si>
    <t>ML060585 полотно</t>
  </si>
  <si>
    <t>Гольф (Golf)</t>
  </si>
  <si>
    <t>PG060201 гольф</t>
  </si>
  <si>
    <t>Сахара гранулированный (Sahara Granular Series)</t>
  </si>
  <si>
    <t>MG060032 матовый</t>
  </si>
  <si>
    <t>PG060105 полированый</t>
  </si>
  <si>
    <t>MG060105 матовый</t>
  </si>
  <si>
    <t>PG060210 полированный</t>
  </si>
  <si>
    <t>PG060315 полированый</t>
  </si>
  <si>
    <t>MG060315 матовый</t>
  </si>
  <si>
    <t>MG060854 матовый</t>
  </si>
  <si>
    <t>Ковер (Carpet)</t>
  </si>
  <si>
    <t xml:space="preserve">MD060305 </t>
  </si>
  <si>
    <t>Простой камень (Rustic Stone)</t>
  </si>
  <si>
    <t>RW060001 под камень</t>
  </si>
  <si>
    <t>RW060185 под камень</t>
  </si>
  <si>
    <t>RW060885 под камень</t>
  </si>
  <si>
    <t>RW060886 под камень</t>
  </si>
  <si>
    <t>RW060933 под камень</t>
  </si>
  <si>
    <t>Елисейские поля (Champs Elysees)</t>
  </si>
  <si>
    <t>PY06006H глазурованный</t>
  </si>
  <si>
    <t>PY06008H глазурованны</t>
  </si>
  <si>
    <t>PY060031 глазурованный</t>
  </si>
  <si>
    <t>PY060033 глазурованный</t>
  </si>
  <si>
    <t>PY060036 глазурованный</t>
  </si>
  <si>
    <t>PY060037 глазурованный</t>
  </si>
  <si>
    <t>PY060043 глазурованный</t>
  </si>
  <si>
    <t>PY060045 глазурованный</t>
  </si>
  <si>
    <t>PY060052 глазурованный</t>
  </si>
  <si>
    <t>PY0600055 глазурованный</t>
  </si>
  <si>
    <t>PY0600056 глазурованный</t>
  </si>
  <si>
    <t>PY0600057 глазурованный</t>
  </si>
  <si>
    <t>PY060058 глазурованный</t>
  </si>
  <si>
    <t>PY0600059 глазурованный</t>
  </si>
  <si>
    <t>PY060106 глазурованный</t>
  </si>
  <si>
    <t>PY060307 глазурованный</t>
  </si>
  <si>
    <t>PY060309 глазурованный</t>
  </si>
  <si>
    <t>PY060809H глазурованный</t>
  </si>
  <si>
    <t>PY060880H глазурованный</t>
  </si>
  <si>
    <t>PY060880H-G глазурованный</t>
  </si>
  <si>
    <t>PY060980H-G глазурованный</t>
  </si>
  <si>
    <t>Каменный век (Stone age)</t>
  </si>
  <si>
    <t>RS060001</t>
  </si>
  <si>
    <t>RS060833</t>
  </si>
  <si>
    <t>RS060932</t>
  </si>
  <si>
    <t>RS060935</t>
  </si>
  <si>
    <t>RS060937</t>
  </si>
  <si>
    <t>RS060963</t>
  </si>
  <si>
    <t>Металлик (Metallic series)</t>
  </si>
  <si>
    <t>MM060007 металлик</t>
  </si>
  <si>
    <t>MM060009 металлик</t>
  </si>
  <si>
    <t>MM060028 металлик</t>
  </si>
  <si>
    <t>MM060030 металлик</t>
  </si>
  <si>
    <t>M6035 металлик</t>
  </si>
  <si>
    <t>MM060067 металлик</t>
  </si>
  <si>
    <t>MM060068 металлик</t>
  </si>
  <si>
    <t>MM060069 металлик</t>
  </si>
  <si>
    <t>6PAV000A (супербелый) полированный</t>
  </si>
  <si>
    <t>6LP205 полированный</t>
  </si>
  <si>
    <t>6MP003A полированный</t>
  </si>
  <si>
    <t>6MP203A полированный</t>
  </si>
  <si>
    <t xml:space="preserve">6PLY003A полированный     </t>
  </si>
  <si>
    <t>6PLY006A полированный</t>
  </si>
  <si>
    <t>6PSP001A полированный</t>
  </si>
  <si>
    <t>6PSP006A полированный</t>
  </si>
  <si>
    <t>6PSP009A полированный</t>
  </si>
  <si>
    <t>6PTP009A полированный</t>
  </si>
  <si>
    <t>6PXF003A полированный</t>
  </si>
  <si>
    <t>6PXF006A полированный</t>
  </si>
  <si>
    <t>6PXF608A полированный</t>
  </si>
  <si>
    <t>6PY000 полированный</t>
  </si>
  <si>
    <t>6PY015A полированный</t>
  </si>
  <si>
    <t>6SPXF002A полированный</t>
  </si>
  <si>
    <t>6SPXF009A полированный</t>
  </si>
  <si>
    <t>6SPXF013A полированный</t>
  </si>
  <si>
    <t>P6700 полированный</t>
  </si>
  <si>
    <t>Плотность, кг/м3</t>
  </si>
  <si>
    <r>
      <rPr>
        <b/>
        <sz val="14"/>
        <color indexed="8"/>
        <rFont val="Calibri"/>
        <family val="2"/>
        <charset val="204"/>
      </rPr>
      <t>АКУСТИК БАТТС</t>
    </r>
    <r>
      <rPr>
        <sz val="14"/>
        <color indexed="8"/>
        <rFont val="Calibri"/>
        <family val="2"/>
        <charset val="204"/>
      </rPr>
      <t xml:space="preserve">
</t>
    </r>
    <r>
      <rPr>
        <sz val="12"/>
        <color indexed="8"/>
        <rFont val="Calibri"/>
        <family val="2"/>
        <charset val="204"/>
      </rPr>
      <t>45 кг/м3</t>
    </r>
  </si>
  <si>
    <t>Кавити Баттс</t>
  </si>
  <si>
    <t>45-90</t>
  </si>
  <si>
    <t>50-200</t>
  </si>
  <si>
    <t>80-90</t>
  </si>
  <si>
    <t>100-120</t>
  </si>
  <si>
    <t>130-200</t>
  </si>
  <si>
    <t>50-60</t>
  </si>
  <si>
    <t>70-180</t>
  </si>
  <si>
    <r>
      <t xml:space="preserve">Венти Баттс Д 
</t>
    </r>
    <r>
      <rPr>
        <sz val="14"/>
        <color indexed="8"/>
        <rFont val="Calibri"/>
        <family val="2"/>
        <charset val="204"/>
      </rPr>
      <t>(пр-во Елабуга)</t>
    </r>
  </si>
  <si>
    <r>
      <t xml:space="preserve">Фасад Баттс
</t>
    </r>
    <r>
      <rPr>
        <sz val="14"/>
        <color indexed="8"/>
        <rFont val="Calibri"/>
        <family val="2"/>
        <charset val="204"/>
      </rPr>
      <t xml:space="preserve"> (пр-во Елабуга)</t>
    </r>
  </si>
  <si>
    <t>Руф Баттс</t>
  </si>
  <si>
    <t xml:space="preserve">РУФ БАТТС В         </t>
  </si>
  <si>
    <t>Руф Баттс Н</t>
  </si>
  <si>
    <t>Флор Баттс</t>
  </si>
  <si>
    <t>25-180</t>
  </si>
  <si>
    <t>Марка</t>
  </si>
  <si>
    <t>Размер ячейки, мм</t>
  </si>
  <si>
    <t>Размер рулона, п.м.</t>
  </si>
  <si>
    <t>Плотность, г/м2</t>
  </si>
  <si>
    <t>малярная стеклосетка №1</t>
  </si>
  <si>
    <t>2,5*2,5</t>
  </si>
  <si>
    <t>1*10</t>
  </si>
  <si>
    <t>1*20</t>
  </si>
  <si>
    <t>1*50</t>
  </si>
  <si>
    <t>штукатурная стеклосетка №2</t>
  </si>
  <si>
    <t>5*5</t>
  </si>
  <si>
    <t>фасадная стеклосетка №3, лайт (желтая)</t>
  </si>
  <si>
    <t>фасадная стеклосетка №4, стандарт (оранжевая)</t>
  </si>
  <si>
    <t>Сетки фасадные, малярные</t>
  </si>
  <si>
    <t>Бикроэласт ХКП сланец серый</t>
  </si>
  <si>
    <t>Стеклохолст</t>
  </si>
  <si>
    <t>Полиэстер</t>
  </si>
  <si>
    <t>Бикроэласт ХПП</t>
  </si>
  <si>
    <t>Бикроэласт ТПП</t>
  </si>
  <si>
    <t>Бикроэласт ЭПП</t>
  </si>
  <si>
    <t xml:space="preserve">Бикрост ХКП слан. серый </t>
  </si>
  <si>
    <t xml:space="preserve">Бикрост ТКП слан. серый </t>
  </si>
  <si>
    <t xml:space="preserve">Бикрост ЭКП слан. серый </t>
  </si>
  <si>
    <t>Бикрост ЭПП</t>
  </si>
  <si>
    <t>Вес, кг/м2</t>
  </si>
  <si>
    <t>Площадь рул.</t>
  </si>
  <si>
    <t>Основа</t>
  </si>
  <si>
    <t>Рулонов на подд.</t>
  </si>
  <si>
    <t>Цена за ед.изм.</t>
  </si>
  <si>
    <t>Техноэласт ЭКП сланец серый</t>
  </si>
  <si>
    <t>Техноэласт ТКП сланец серый</t>
  </si>
  <si>
    <t>Техноэласт ЭПП</t>
  </si>
  <si>
    <t>Техноэласт ХПП</t>
  </si>
  <si>
    <t>10 м2</t>
  </si>
  <si>
    <t>Арм.стеклоткань</t>
  </si>
  <si>
    <t>Унифлекс ЭКП сланец серый</t>
  </si>
  <si>
    <t>Унифлекс ТКП сланец серый</t>
  </si>
  <si>
    <t>Унифлекс ХКП сланец серый</t>
  </si>
  <si>
    <t>Унифлекс ЭПП</t>
  </si>
  <si>
    <t>Унифлекс ТПП</t>
  </si>
  <si>
    <t>Унифлекс ХПП</t>
  </si>
  <si>
    <t>Бикроэласт ЭКП сланец серый</t>
  </si>
  <si>
    <t>Бикроэласт ТКП сланец серый</t>
  </si>
  <si>
    <t>15 м2</t>
  </si>
  <si>
    <t>Бикрост ТПП</t>
  </si>
  <si>
    <t xml:space="preserve">Бикрост ХПП  </t>
  </si>
  <si>
    <t>Цена, руб/м2</t>
  </si>
  <si>
    <t>до 1000 м2</t>
  </si>
  <si>
    <t>Коллекция HITOM CERAMICS</t>
  </si>
  <si>
    <t>Растворимая соль (Soluble Salt)</t>
  </si>
  <si>
    <t xml:space="preserve">                                                                                                                                                                                             Ниагара (Niagara Fall Series)    </t>
  </si>
  <si>
    <t xml:space="preserve">MM060006 металлик </t>
  </si>
  <si>
    <t>Коллекция FIORANO</t>
  </si>
  <si>
    <t>Цена, руб./м2</t>
  </si>
  <si>
    <t>TOSKANO TPY000 полированный</t>
  </si>
  <si>
    <t>ХИТ!!!</t>
  </si>
  <si>
    <r>
      <t xml:space="preserve">Материалы класса "ПРЕМИУМ": БИТУМНО-ПОЛИМЕРНЫЕ МАТЕРИАЛЫ ПОВЫШЕННОЙ НАДЕЖНОСТИ
</t>
    </r>
    <r>
      <rPr>
        <b/>
        <sz val="11"/>
        <color indexed="8"/>
        <rFont val="Calibri"/>
        <family val="2"/>
        <charset val="204"/>
      </rPr>
      <t>СБС-модифицированный наплавляемый материал (срок службы 25-30 лет)</t>
    </r>
  </si>
  <si>
    <t>Материалы класса "БИЗНЕС". Срок службы 15-20 лет</t>
  </si>
  <si>
    <t>Материалы класса "СТАНДАРТ". Срок службы 10-15 лет</t>
  </si>
  <si>
    <t>Материалы класса «ЭКОНОМ»: КАЧЕСТВЕННЫЕ МАТЕРИАЛЫ ДЛЯ ИЗГОТОВЛЕНИЯ НЕДОРОГОЙ КРОВЛИ</t>
  </si>
  <si>
    <t>Биполь ХКП гран. серый</t>
  </si>
  <si>
    <t>Биполь ЭКП гранулят серый</t>
  </si>
  <si>
    <t>Биполь ТКП гранулят серый</t>
  </si>
  <si>
    <t>Биполь ЭПП</t>
  </si>
  <si>
    <t>Биполь ТПП</t>
  </si>
  <si>
    <t>Биполь ХПП</t>
  </si>
  <si>
    <t>СОПУТСТВУЮЩИЕ МАТЕРИАЛЫ И ОБОРУДОВАНИЕ ДЛЯ ПРОИЗВОДСТВА РАБОТ</t>
  </si>
  <si>
    <t>Наименование материала</t>
  </si>
  <si>
    <t>Аэратор  Alipai d 110 для плоской кровли, высота 0,50 м</t>
  </si>
  <si>
    <t>Аэратор Alipai ЭКО 110</t>
  </si>
  <si>
    <t>Газовый баллон (50 литров)</t>
  </si>
  <si>
    <t>SIEVERT Горелка большая монолитная</t>
  </si>
  <si>
    <t>Горелка газовая курковая ГГК1</t>
  </si>
  <si>
    <t>Редуктор баллонный</t>
  </si>
  <si>
    <t>Шланг  кислородный 9мм</t>
  </si>
  <si>
    <t>п.м.</t>
  </si>
  <si>
    <t>Аэратор Ultra-110</t>
  </si>
  <si>
    <t>Аэратор Ultra М-110</t>
  </si>
  <si>
    <t>Ролик прижимной малый</t>
  </si>
  <si>
    <t>Воронка для водостока ultra-110</t>
  </si>
  <si>
    <t>Воронка для водостока ultra-110М</t>
  </si>
  <si>
    <t>Цена, руб./ед.изм.</t>
  </si>
  <si>
    <t>МГТН гидроизоляционная битумная №24</t>
  </si>
  <si>
    <t>ширина ленты /мм</t>
  </si>
  <si>
    <t>от 20упак</t>
  </si>
  <si>
    <t>Трубная изоляция Тилит Супер 2м (Энергофлекс)</t>
  </si>
  <si>
    <t xml:space="preserve">Трубки ТИЛИТ ® производятся  на различные диаметры трубы (от 6 до 160 мм)  типа Супер (жемчужно-серого цвета) применяются для изоляции труб в системах отопления, холодного и горячего водоснабжения, канализации, для изоляции труб в системе кондиционирования. Трубки из полиэтиленовой пены с закрытой ячеистой структуры. Материал изделий стоек к агрессивным средам, обладает повышенной прочностью, влагостойкостью и долговечностью. Для изоляции трубопроводов большого диаметра используют рулоны ТИЛИТ®.    
Длина трубок - 2 м., размеры упаковок 0,1-0,5 м3.     </t>
  </si>
  <si>
    <t>6мм</t>
  </si>
  <si>
    <t>9мм</t>
  </si>
  <si>
    <t>Цена, руб/м</t>
  </si>
  <si>
    <t>10-50 тыс.руб.</t>
  </si>
  <si>
    <t>м/уп</t>
  </si>
  <si>
    <t>15/6</t>
  </si>
  <si>
    <t>15/9</t>
  </si>
  <si>
    <t>18/6</t>
  </si>
  <si>
    <t>18/9</t>
  </si>
  <si>
    <t>22/6</t>
  </si>
  <si>
    <t>22/9</t>
  </si>
  <si>
    <t>25/6</t>
  </si>
  <si>
    <t>25/9</t>
  </si>
  <si>
    <t>28/6</t>
  </si>
  <si>
    <t>28/9</t>
  </si>
  <si>
    <t>30/6</t>
  </si>
  <si>
    <t>30/9</t>
  </si>
  <si>
    <t>35/6</t>
  </si>
  <si>
    <t>35/9</t>
  </si>
  <si>
    <t>42/9</t>
  </si>
  <si>
    <t>45/9</t>
  </si>
  <si>
    <t>48/9</t>
  </si>
  <si>
    <t>54/9</t>
  </si>
  <si>
    <t>60/9</t>
  </si>
  <si>
    <t>64/9</t>
  </si>
  <si>
    <t>70/9</t>
  </si>
  <si>
    <t>76/9</t>
  </si>
  <si>
    <t>89/9</t>
  </si>
  <si>
    <t>110/9</t>
  </si>
  <si>
    <t>114/9</t>
  </si>
  <si>
    <t>133/9</t>
  </si>
  <si>
    <t>140/9</t>
  </si>
  <si>
    <t>160/9</t>
  </si>
  <si>
    <t>13мм</t>
  </si>
  <si>
    <t>20мм</t>
  </si>
  <si>
    <t>15/13</t>
  </si>
  <si>
    <t>22/20</t>
  </si>
  <si>
    <t>18/13</t>
  </si>
  <si>
    <t>25/20</t>
  </si>
  <si>
    <t>22/13</t>
  </si>
  <si>
    <t>28/20</t>
  </si>
  <si>
    <t>25/13</t>
  </si>
  <si>
    <t>30/20</t>
  </si>
  <si>
    <t>28/13</t>
  </si>
  <si>
    <t>35/20</t>
  </si>
  <si>
    <t>30/13</t>
  </si>
  <si>
    <t>42/20</t>
  </si>
  <si>
    <t>35/13</t>
  </si>
  <si>
    <t>45/20</t>
  </si>
  <si>
    <t>42/13</t>
  </si>
  <si>
    <t>48/20</t>
  </si>
  <si>
    <t>45/13</t>
  </si>
  <si>
    <t>54/20</t>
  </si>
  <si>
    <t>48/13</t>
  </si>
  <si>
    <t>60/20</t>
  </si>
  <si>
    <t>54/13</t>
  </si>
  <si>
    <t>64/20</t>
  </si>
  <si>
    <t>60/13</t>
  </si>
  <si>
    <t>70/20</t>
  </si>
  <si>
    <t>64/13</t>
  </si>
  <si>
    <t>76/20</t>
  </si>
  <si>
    <t>70/13</t>
  </si>
  <si>
    <t>89/20</t>
  </si>
  <si>
    <t>76/13</t>
  </si>
  <si>
    <t>110/20</t>
  </si>
  <si>
    <t>89/13</t>
  </si>
  <si>
    <t>114/20</t>
  </si>
  <si>
    <t>110/13</t>
  </si>
  <si>
    <t>133/20</t>
  </si>
  <si>
    <t>114/13</t>
  </si>
  <si>
    <t>140/20</t>
  </si>
  <si>
    <t>133/13</t>
  </si>
  <si>
    <t>160/20</t>
  </si>
  <si>
    <t>140/13</t>
  </si>
  <si>
    <t>160/13</t>
  </si>
  <si>
    <t xml:space="preserve">Аксессуары </t>
  </si>
  <si>
    <t>Цена, руб/шт</t>
  </si>
  <si>
    <t>Лента алюминиевая ЛАМС 50мм*50м</t>
  </si>
  <si>
    <t>Лента алюминиевая ЛАС 50мм*50м (уп = 40 роликов)</t>
  </si>
  <si>
    <t>Лента алюминиевая ЛАС-А 50мм*50м (24 ролика = уп)</t>
  </si>
  <si>
    <t>Клей К-Флекс 0,8л</t>
  </si>
  <si>
    <t xml:space="preserve">Лента ТПЛ серая 50мм*50м </t>
  </si>
  <si>
    <t>Клей Тилит 0,7л</t>
  </si>
  <si>
    <t>Лента демпферная Тилит 10мм*100мм*25м</t>
  </si>
  <si>
    <t>Клипсы для теплоизоляции (уп=100 шт)</t>
  </si>
  <si>
    <r>
      <t xml:space="preserve">Размер  </t>
    </r>
    <r>
      <rPr>
        <sz val="12"/>
        <rFont val="Calibri"/>
        <family val="2"/>
        <charset val="204"/>
      </rPr>
      <t>(внутренний диаметр изоляции,мм)</t>
    </r>
  </si>
  <si>
    <r>
      <t xml:space="preserve">Размер   </t>
    </r>
    <r>
      <rPr>
        <sz val="12"/>
        <rFont val="Calibri"/>
        <family val="2"/>
        <charset val="204"/>
      </rPr>
      <t>(внутренний диаметр изоляции,мм)</t>
    </r>
  </si>
  <si>
    <r>
      <t xml:space="preserve">Размер </t>
    </r>
    <r>
      <rPr>
        <sz val="12"/>
        <rFont val="Calibri"/>
        <family val="2"/>
        <charset val="204"/>
      </rPr>
      <t>(внутренний диаметр изоляции,мм)</t>
    </r>
  </si>
  <si>
    <r>
      <rPr>
        <b/>
        <u/>
        <sz val="12"/>
        <rFont val="Calibri"/>
        <family val="2"/>
        <charset val="204"/>
      </rPr>
      <t>Преимущества использования трубок ТИЛИТ:</t>
    </r>
    <r>
      <rPr>
        <b/>
        <sz val="12"/>
        <rFont val="Calibri"/>
        <family val="2"/>
        <charset val="204"/>
      </rPr>
      <t xml:space="preserve">
- ЭКОНОМИЯ ТЕПЛА 
- ЗАЩИТА ОТ КОНДЕНСАТА  
- СНИЖЕНИЕ ШУМА  
- ЗАЩИТА ОТ ЗАМЕРЗАНИЯ</t>
    </r>
  </si>
  <si>
    <t>Цена с НДС в руб.</t>
  </si>
  <si>
    <t>0,5-1</t>
  </si>
  <si>
    <t>1-3</t>
  </si>
  <si>
    <t>3-7</t>
  </si>
  <si>
    <t>7-10</t>
  </si>
  <si>
    <t>руб./кг</t>
  </si>
  <si>
    <t>уп.</t>
  </si>
  <si>
    <t>Основные (для поверхностной обработки конструкций)</t>
  </si>
  <si>
    <t>Вспомогательные (ремонтные)</t>
  </si>
  <si>
    <t>ЦЕНА при объеме, тн</t>
  </si>
  <si>
    <t>Тара</t>
  </si>
  <si>
    <t>1л</t>
  </si>
  <si>
    <t>5л</t>
  </si>
  <si>
    <t>10л</t>
  </si>
  <si>
    <t>Тара, кг</t>
  </si>
  <si>
    <r>
      <rPr>
        <b/>
        <sz val="12"/>
        <color indexed="8"/>
        <rFont val="Calibri"/>
        <family val="2"/>
        <charset val="204"/>
      </rPr>
      <t xml:space="preserve">Гидротэкс-Б </t>
    </r>
    <r>
      <rPr>
        <sz val="12"/>
        <color indexed="8"/>
        <rFont val="Calibri"/>
        <family val="2"/>
        <charset val="204"/>
      </rPr>
      <t xml:space="preserve">
Гидропломба</t>
    </r>
  </si>
  <si>
    <r>
      <rPr>
        <b/>
        <sz val="12"/>
        <color indexed="8"/>
        <rFont val="Calibri"/>
        <family val="2"/>
        <charset val="204"/>
      </rPr>
      <t>Гидротэкс-Ш</t>
    </r>
    <r>
      <rPr>
        <sz val="12"/>
        <color indexed="8"/>
        <rFont val="Calibri"/>
        <family val="2"/>
        <charset val="204"/>
      </rPr>
      <t xml:space="preserve">
Герметизация швов</t>
    </r>
  </si>
  <si>
    <r>
      <rPr>
        <b/>
        <sz val="12"/>
        <color indexed="8"/>
        <rFont val="Calibri"/>
        <family val="2"/>
        <charset val="204"/>
      </rPr>
      <t>Гидротэкс-Р</t>
    </r>
    <r>
      <rPr>
        <sz val="12"/>
        <color indexed="8"/>
        <rFont val="Calibri"/>
        <family val="2"/>
        <charset val="204"/>
      </rPr>
      <t xml:space="preserve">
Ремонтный</t>
    </r>
  </si>
  <si>
    <t xml:space="preserve">Гидрофобизирующие жидкости, пропитки и добавки в бетоны, растворы </t>
  </si>
  <si>
    <r>
      <rPr>
        <b/>
        <sz val="12"/>
        <rFont val="Calibri"/>
        <family val="2"/>
        <charset val="204"/>
      </rPr>
      <t>Гидротэкс -В</t>
    </r>
    <r>
      <rPr>
        <sz val="12"/>
        <rFont val="Calibri"/>
        <family val="2"/>
        <charset val="204"/>
      </rPr>
      <t xml:space="preserve">
</t>
    </r>
    <r>
      <rPr>
        <sz val="10"/>
        <rFont val="Calibri"/>
        <family val="2"/>
        <charset val="204"/>
      </rPr>
      <t>Водоостанавливающий</t>
    </r>
    <r>
      <rPr>
        <sz val="12"/>
        <rFont val="Calibri"/>
        <family val="2"/>
        <charset val="204"/>
      </rPr>
      <t xml:space="preserve"> </t>
    </r>
  </si>
  <si>
    <r>
      <rPr>
        <b/>
        <sz val="12"/>
        <rFont val="Calibri"/>
        <family val="2"/>
        <charset val="204"/>
      </rPr>
      <t xml:space="preserve">Гидротэкс-У </t>
    </r>
    <r>
      <rPr>
        <sz val="12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Универсальный</t>
    </r>
  </si>
  <si>
    <r>
      <rPr>
        <b/>
        <sz val="12"/>
        <rFont val="Calibri"/>
        <family val="2"/>
        <charset val="204"/>
      </rPr>
      <t xml:space="preserve">Гидротэкс-К </t>
    </r>
    <r>
      <rPr>
        <sz val="12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Окрасочный</t>
    </r>
  </si>
  <si>
    <r>
      <rPr>
        <b/>
        <sz val="12"/>
        <rFont val="Calibri"/>
        <family val="2"/>
        <charset val="204"/>
      </rPr>
      <t xml:space="preserve">Гидротэкс-Л </t>
    </r>
    <r>
      <rPr>
        <sz val="12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Эластичный</t>
    </r>
  </si>
  <si>
    <r>
      <rPr>
        <b/>
        <sz val="12"/>
        <color indexed="8"/>
        <rFont val="Calibri"/>
        <family val="2"/>
        <charset val="204"/>
      </rPr>
      <t xml:space="preserve">Гидротэкс Ф - </t>
    </r>
    <r>
      <rPr>
        <sz val="12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Гидрофобизирующая жидкость для поверхностной обработки конструкций, предотвращающая их водонасыщение, образование высолов и грибковых образований</t>
    </r>
  </si>
  <si>
    <r>
      <rPr>
        <b/>
        <sz val="12"/>
        <color indexed="8"/>
        <rFont val="Calibri"/>
        <family val="2"/>
        <charset val="204"/>
      </rPr>
      <t xml:space="preserve">Гидротэкс О (Очиститель) - </t>
    </r>
    <r>
      <rPr>
        <sz val="12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Гидрофобизирующая жидкость для поверхностной обработки конструкций, предотвращающая их водонасыщение, образование высолов и грибковых образований.</t>
    </r>
  </si>
  <si>
    <r>
      <rPr>
        <b/>
        <sz val="12"/>
        <color indexed="8"/>
        <rFont val="Calibri"/>
        <family val="2"/>
        <charset val="204"/>
      </rPr>
      <t xml:space="preserve">Гидротэкс ПМД (Противоморозная добавка) - </t>
    </r>
    <r>
      <rPr>
        <sz val="12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 xml:space="preserve">Противоморозная пластифицирующая жидкость для добавки в бетоны </t>
    </r>
  </si>
  <si>
    <r>
      <rPr>
        <b/>
        <sz val="12"/>
        <color indexed="8"/>
        <rFont val="Calibri"/>
        <family val="2"/>
        <charset val="204"/>
      </rPr>
      <t xml:space="preserve">Гидротэкс грунт универсальный - </t>
    </r>
    <r>
      <rPr>
        <sz val="12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Жидкая грунтовка для пористых поверхностей конструкций при подготовке их оснований к производству отделочных и других работ.</t>
    </r>
  </si>
  <si>
    <r>
      <rPr>
        <b/>
        <sz val="12"/>
        <color indexed="8"/>
        <rFont val="Calibri"/>
        <family val="2"/>
        <charset val="204"/>
      </rPr>
      <t xml:space="preserve">Гидротэкс грунт глубокого проникновения - </t>
    </r>
    <r>
      <rPr>
        <sz val="12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 xml:space="preserve">Противоморозная пластифицирующая жидкость для добавки в бетоны </t>
    </r>
  </si>
  <si>
    <t>Сухие гидроизоляционные смеси (проникающая гидроизоляция) 
ТМ «Гидротэкс»</t>
  </si>
  <si>
    <t>Размер</t>
  </si>
  <si>
    <t>Ширина полная, мм</t>
  </si>
  <si>
    <t>Толщина листа, мм</t>
  </si>
  <si>
    <t>Вес 1 м.п., кг</t>
  </si>
  <si>
    <t>Вес 1 кв.м., кг</t>
  </si>
  <si>
    <t>Цена за 1 кв.м, руб.</t>
  </si>
  <si>
    <t>МП-18</t>
  </si>
  <si>
    <t>МП-20</t>
  </si>
  <si>
    <t>С-21</t>
  </si>
  <si>
    <t>НС-35</t>
  </si>
  <si>
    <r>
      <t>Металлочерепица</t>
    </r>
    <r>
      <rPr>
        <b/>
        <sz val="11"/>
        <color indexed="8"/>
        <rFont val="Calibri"/>
        <family val="2"/>
        <charset val="204"/>
      </rPr>
      <t xml:space="preserve"> МП Супермонтеррей</t>
    </r>
  </si>
  <si>
    <t>20/15</t>
  </si>
  <si>
    <t>PVDF
 27 мкм</t>
  </si>
  <si>
    <t>ЭКОНОМ</t>
  </si>
  <si>
    <t>С-8 х 1150</t>
  </si>
  <si>
    <t xml:space="preserve">МП-18 х 110 </t>
  </si>
  <si>
    <t xml:space="preserve">МП-20 х 1100  </t>
  </si>
  <si>
    <t xml:space="preserve">МП-40 х 1000 </t>
  </si>
  <si>
    <t xml:space="preserve">МП-35 х 1035 </t>
  </si>
  <si>
    <t xml:space="preserve">НС-35 х 1000 </t>
  </si>
  <si>
    <t xml:space="preserve">С-44 х 1000 </t>
  </si>
  <si>
    <t xml:space="preserve">Н-60 х 845 </t>
  </si>
  <si>
    <t>Н-75 х 750</t>
  </si>
  <si>
    <t>Н-114 х 600</t>
  </si>
  <si>
    <t>Н-114 х 750</t>
  </si>
  <si>
    <t>Антиконденсатное покрытие</t>
  </si>
  <si>
    <t>-</t>
  </si>
  <si>
    <t xml:space="preserve">Плоский лист </t>
  </si>
  <si>
    <t>С-20 х 1000</t>
  </si>
  <si>
    <r>
      <rPr>
        <b/>
        <sz val="11"/>
        <rFont val="Calibri"/>
        <family val="2"/>
        <charset val="204"/>
      </rPr>
      <t xml:space="preserve">*ОН - металл Общего Назначения толщиной 0,47мм с допустимыми отклонениями согласно ГОСТ Р 52246-2004 для проката высокой точности.
</t>
    </r>
    <r>
      <rPr>
        <sz val="11"/>
        <rFont val="Calibri"/>
        <family val="2"/>
        <charset val="204"/>
      </rPr>
      <t xml:space="preserve">
</t>
    </r>
    <r>
      <rPr>
        <b/>
        <u/>
        <sz val="11"/>
        <rFont val="Calibri"/>
        <family val="2"/>
        <charset val="204"/>
      </rPr>
      <t>Стандартный профнастил со склада</t>
    </r>
    <r>
      <rPr>
        <b/>
        <sz val="11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Цвета RAL: 3005 (красное вино), 3011 (коричнево-красный), 5005 (синий насыщенный), 6005 (зеленый мох), 8017 (коричневый шоколад)
Длина листа: 2м, 3м, 6м</t>
    </r>
  </si>
  <si>
    <t>ПРОФИЛИРОВАННЫЙ И ПЛОСКИЙ ЛИСТ С ПОЛИМЕРНЫМ ПОКРЫТИЕМ</t>
  </si>
  <si>
    <t>Ширина профиля полная, мм</t>
  </si>
  <si>
    <t>Длина листа, мм</t>
  </si>
  <si>
    <t>Толщина, мм</t>
  </si>
  <si>
    <t>Цвет</t>
  </si>
  <si>
    <t>Цена за кв.м., руб.</t>
  </si>
  <si>
    <t>Цена за шт, руб.</t>
  </si>
  <si>
    <t>Поликарбонатный профилированный лист МП-20 х 1100</t>
  </si>
  <si>
    <t>Площадь листа, м.кв.</t>
  </si>
  <si>
    <t>прозрачный</t>
  </si>
  <si>
    <t>дымчатый</t>
  </si>
  <si>
    <r>
      <rPr>
        <b/>
        <sz val="16"/>
        <color indexed="10"/>
        <rFont val="Calibri"/>
        <family val="2"/>
        <charset val="204"/>
      </rPr>
      <t>НОВИНКА!!!</t>
    </r>
    <r>
      <rPr>
        <b/>
        <sz val="16"/>
        <rFont val="Calibri"/>
        <family val="2"/>
        <charset val="204"/>
      </rPr>
      <t xml:space="preserve">
ПОЛИКАРБОНАТНЫЙ ПРОФИЛИРОВАННЫЙ ЛИСТ</t>
    </r>
  </si>
  <si>
    <t>зависит от толщины 
плиты</t>
  </si>
  <si>
    <t>ЭНЕРГОЭФФЕКТИВНАЯ ИЗОЛЯЦИЯ ИЗ КАМЕННОЙ ВАТЫ
ROCKWOOL (Троицк, Елабуга)</t>
  </si>
  <si>
    <t>МИНЕРАЛОВАТНАЯ ИЗОЛЯЦИЯ для ЧАСТНОГО домостроения 
KNAUF INSULATION</t>
  </si>
  <si>
    <t>опт</t>
  </si>
  <si>
    <t>мелк.опт</t>
  </si>
  <si>
    <t>Роклайт</t>
  </si>
  <si>
    <r>
      <t xml:space="preserve">ТЕХНО  </t>
    </r>
    <r>
      <rPr>
        <sz val="14"/>
        <rFont val="Calibri"/>
        <family val="2"/>
        <charset val="204"/>
      </rPr>
      <t>Лайт Экстра</t>
    </r>
  </si>
  <si>
    <t>50-150</t>
  </si>
  <si>
    <t>50, 100</t>
  </si>
  <si>
    <t>50-100</t>
  </si>
  <si>
    <t>40, 50</t>
  </si>
  <si>
    <r>
      <t xml:space="preserve">ТЕХНО </t>
    </r>
    <r>
      <rPr>
        <i/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Лайт Оптима</t>
    </r>
  </si>
  <si>
    <r>
      <t xml:space="preserve">ТЕХНО </t>
    </r>
    <r>
      <rPr>
        <i/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Блок Стандарт</t>
    </r>
  </si>
  <si>
    <r>
      <t xml:space="preserve">ТЕХНО  </t>
    </r>
    <r>
      <rPr>
        <sz val="14"/>
        <rFont val="Calibri"/>
        <family val="2"/>
        <charset val="204"/>
      </rPr>
      <t>Акустик</t>
    </r>
  </si>
  <si>
    <r>
      <t xml:space="preserve">ТЕХНО </t>
    </r>
    <r>
      <rPr>
        <i/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Вент Стандарт</t>
    </r>
  </si>
  <si>
    <r>
      <t xml:space="preserve">ТЕХНО </t>
    </r>
    <r>
      <rPr>
        <i/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Вент Оптима</t>
    </r>
  </si>
  <si>
    <r>
      <t xml:space="preserve">ТЕХНО </t>
    </r>
    <r>
      <rPr>
        <i/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Вент Проф</t>
    </r>
  </si>
  <si>
    <r>
      <t xml:space="preserve">ТЕХНО </t>
    </r>
    <r>
      <rPr>
        <i/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Фас</t>
    </r>
  </si>
  <si>
    <r>
      <t xml:space="preserve">ТЕХНО </t>
    </r>
    <r>
      <rPr>
        <sz val="14"/>
        <rFont val="Calibri"/>
        <family val="2"/>
        <charset val="204"/>
      </rPr>
      <t>Руф Н 30</t>
    </r>
  </si>
  <si>
    <r>
      <t>ТЕХНО</t>
    </r>
    <r>
      <rPr>
        <b/>
        <i/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Руф 45</t>
    </r>
  </si>
  <si>
    <r>
      <t xml:space="preserve">ТЕХНО </t>
    </r>
    <r>
      <rPr>
        <sz val="14"/>
        <rFont val="Calibri"/>
        <family val="2"/>
        <charset val="204"/>
      </rPr>
      <t>Руф В 60</t>
    </r>
  </si>
  <si>
    <t>Минераловатная теплоизоляция на основе базальтовых пород
 "ТЕХНО"  (пр-ва ТНиколь,г.Юрга)</t>
  </si>
  <si>
    <t>50-80м3</t>
  </si>
  <si>
    <t>Цена, руб./м3</t>
  </si>
  <si>
    <t>Обкладка/ Предельная t эксплуатации , С</t>
  </si>
  <si>
    <t>Маты минераловатные прошивные М1-100</t>
  </si>
  <si>
    <t>Маты минераловатные прошивные М2-100</t>
  </si>
  <si>
    <t>Маты минераловатные прошивные М3-100</t>
  </si>
  <si>
    <t>стеклоткань, 450 С</t>
  </si>
  <si>
    <t>Маты минераловатные прошивные ГОСТ 21880-94 (пр-во ПТК Термиз)</t>
  </si>
  <si>
    <t>без обкладки,700 С</t>
  </si>
  <si>
    <t>металлосетка, 700С</t>
  </si>
  <si>
    <t>Аксессуары</t>
  </si>
  <si>
    <r>
      <t>ТеплоКНАУФ</t>
    </r>
    <r>
      <rPr>
        <b/>
        <sz val="12"/>
        <color indexed="8"/>
        <rFont val="Calibri"/>
        <family val="2"/>
        <charset val="204"/>
      </rPr>
      <t xml:space="preserve"> ДАЧА
 </t>
    </r>
    <r>
      <rPr>
        <sz val="12"/>
        <color indexed="8"/>
        <rFont val="Calibri"/>
        <family val="2"/>
        <charset val="204"/>
      </rPr>
      <t>Термо Ролл 044 (пл. 11кг/м3)</t>
    </r>
  </si>
  <si>
    <r>
      <rPr>
        <b/>
        <sz val="12"/>
        <color indexed="8"/>
        <rFont val="Calibri"/>
        <family val="2"/>
        <charset val="204"/>
      </rPr>
      <t xml:space="preserve">ФАСАД
</t>
    </r>
    <r>
      <rPr>
        <sz val="12"/>
        <color indexed="8"/>
        <rFont val="Calibri"/>
        <family val="2"/>
        <charset val="204"/>
      </rPr>
      <t xml:space="preserve"> Термо Плита 034 Аquastatic (пл.25кг/м3)</t>
    </r>
  </si>
  <si>
    <t>МАГНОФОЛ НПЭ Металлизированный (с разметкой)</t>
  </si>
  <si>
    <t xml:space="preserve">Магнофол НПЭ-2 мм металлизированный </t>
  </si>
  <si>
    <t>1мх25м=25м2</t>
  </si>
  <si>
    <t>Отражающий материал в системах "Теплый пол"; применяется как тепло-, пароизоляция кровли, стен и пола.</t>
  </si>
  <si>
    <t xml:space="preserve">Магнофол НПЭ-3 мм металлизированный </t>
  </si>
  <si>
    <t xml:space="preserve">Магнофол НПЭ-4 мм металлизированный </t>
  </si>
  <si>
    <t xml:space="preserve">Магнофол НПЭ-5 мм металлизированный </t>
  </si>
  <si>
    <t xml:space="preserve">Магнофол НПЭ-8 мм металлизированный </t>
  </si>
  <si>
    <t>1мх15м=15м2</t>
  </si>
  <si>
    <t xml:space="preserve">Магнофол НПЭ-10 мм металлизированный </t>
  </si>
  <si>
    <t>1м×30м=30 м²</t>
  </si>
  <si>
    <t>УНИВЕРСАЛЬНЫЙ утеплитель и гидроизоляция полов, стен, кровли, чердачных, мансардных и подвальных помещений. Утепление систем вентиляции, кондиционирования и канализации.</t>
  </si>
  <si>
    <t>1*30</t>
  </si>
  <si>
    <t>Подложка НПЭ ИЗОДОМ</t>
  </si>
  <si>
    <t>Изодом НПЭ-2 мм</t>
  </si>
  <si>
    <t>1м×50м=50 м²</t>
  </si>
  <si>
    <t>Подложка под ламинат, паркет; упаковочный материал.</t>
  </si>
  <si>
    <t>Изодом НПЭ-3 мм</t>
  </si>
  <si>
    <t>Изодом НПЭ-4 мм</t>
  </si>
  <si>
    <t>Тепло-,гидро-,паро- и звукоизоляционный материал для кровли, стен и пола; использование в качестве упаковки, и укрывного строительного материала.</t>
  </si>
  <si>
    <t>Изодом НПЭ-5 мм</t>
  </si>
  <si>
    <t>Изодом НПЭ-8 мм</t>
  </si>
  <si>
    <t>Изодом НПЭ-10 мм</t>
  </si>
  <si>
    <t>ИЗОЛЯЦИОННЫЙ МАТЕРИАЛ ДЛЯ ПОЛА МЕГАФЛЕКС</t>
  </si>
  <si>
    <t xml:space="preserve">Изоляционный  материал для пола </t>
  </si>
  <si>
    <t>1*0,5/10 м2</t>
  </si>
  <si>
    <t>упак.</t>
  </si>
  <si>
    <t>№ п/п</t>
  </si>
  <si>
    <t>Изображение</t>
  </si>
  <si>
    <t>Размер ячеек, мм</t>
  </si>
  <si>
    <t>Высота рулона, м</t>
  </si>
  <si>
    <t>Длина рулона, м</t>
  </si>
  <si>
    <t>ОПТ</t>
  </si>
  <si>
    <t>Сетка "Садовая - 17"</t>
  </si>
  <si>
    <t>17*17</t>
  </si>
  <si>
    <t>зеленый</t>
  </si>
  <si>
    <t>темно-зеленый</t>
  </si>
  <si>
    <t>Сетка "Заборная - 25"</t>
  </si>
  <si>
    <t>25*25</t>
  </si>
  <si>
    <t>Сетка "Садовая - 50"</t>
  </si>
  <si>
    <t>45*50</t>
  </si>
  <si>
    <t>Сетка "Заборная - 55"</t>
  </si>
  <si>
    <t>55*55</t>
  </si>
  <si>
    <t>Сетка "Заборная - 80"</t>
  </si>
  <si>
    <t>75*80</t>
  </si>
  <si>
    <t>2000* 1000* 60-100 мм</t>
  </si>
  <si>
    <t xml:space="preserve">ЭКСТРУДИРОВАННЫЙ ПЕНОПОЛИСТИРОЛ
ТЕХНОПЛЕКС </t>
  </si>
  <si>
    <r>
      <rPr>
        <b/>
        <u/>
        <sz val="14"/>
        <color indexed="8"/>
        <rFont val="Calibri"/>
        <family val="2"/>
        <charset val="204"/>
      </rPr>
      <t>XPS CARBON ECO</t>
    </r>
    <r>
      <rPr>
        <b/>
        <i/>
        <sz val="14"/>
        <color indexed="8"/>
        <rFont val="Calibri"/>
        <family val="2"/>
        <charset val="204"/>
      </rPr>
      <t xml:space="preserve">
</t>
    </r>
    <r>
      <rPr>
        <b/>
        <sz val="14"/>
        <color indexed="8"/>
        <rFont val="Calibri"/>
        <family val="2"/>
        <charset val="204"/>
      </rPr>
      <t xml:space="preserve"> </t>
    </r>
    <r>
      <rPr>
        <b/>
        <i/>
        <sz val="14"/>
        <color indexed="8"/>
        <rFont val="Calibri"/>
        <family val="2"/>
        <charset val="204"/>
      </rPr>
      <t xml:space="preserve">Г4 </t>
    </r>
  </si>
  <si>
    <r>
      <rPr>
        <b/>
        <u/>
        <sz val="14"/>
        <color indexed="8"/>
        <rFont val="Calibri"/>
        <family val="2"/>
        <charset val="204"/>
      </rPr>
      <t>XPS CARBON PROF 300 RF</t>
    </r>
    <r>
      <rPr>
        <b/>
        <i/>
        <sz val="14"/>
        <color indexed="8"/>
        <rFont val="Calibri"/>
        <family val="2"/>
        <charset val="204"/>
      </rPr>
      <t xml:space="preserve">
</t>
    </r>
    <r>
      <rPr>
        <b/>
        <sz val="14"/>
        <color indexed="8"/>
        <rFont val="Calibri"/>
        <family val="2"/>
        <charset val="204"/>
      </rPr>
      <t xml:space="preserve"> </t>
    </r>
    <r>
      <rPr>
        <b/>
        <i/>
        <sz val="14"/>
        <color indexed="8"/>
        <rFont val="Calibri"/>
        <family val="2"/>
        <charset val="204"/>
      </rPr>
      <t xml:space="preserve">Г3 </t>
    </r>
  </si>
  <si>
    <t xml:space="preserve">ПЕНОФОЛ 2000  </t>
  </si>
  <si>
    <t>Тепло, паро, шумоизоляционный материал изготовлен на основе вспененного полиэтилена, с одной или двух сторон покрытого алюминиевой фольгой. Отражая 97% лучистой энергии, материал поддерживает постоянный температурный режим в Вашем здании.</t>
  </si>
  <si>
    <t>Тип материала</t>
  </si>
  <si>
    <t>Обозначение материала</t>
  </si>
  <si>
    <t>Толщина слоя, мм</t>
  </si>
  <si>
    <t>Ширина рулона, м</t>
  </si>
  <si>
    <t>ЦЕНЫ в рублях с учетом НДС, за 1 кв/м</t>
  </si>
  <si>
    <t>А-03 (36м/кв)</t>
  </si>
  <si>
    <t>А-04 (36м/кв)</t>
  </si>
  <si>
    <t>А-05 (36м/кв)</t>
  </si>
  <si>
    <t>А-08 (18м/кв)</t>
  </si>
  <si>
    <t>А-10 (18м/кв)</t>
  </si>
  <si>
    <t>А-13 (18м/кв)</t>
  </si>
  <si>
    <t>А-15 (18м/кв)</t>
  </si>
  <si>
    <t>А-20 (12м/кв)</t>
  </si>
  <si>
    <t>С-03 (18м/кв)</t>
  </si>
  <si>
    <t>С-04 (18м/кв)</t>
  </si>
  <si>
    <t>С-05 (18м/кв)</t>
  </si>
  <si>
    <t>С-08 (9м/кв)</t>
  </si>
  <si>
    <t>С-10 (9м/кв)</t>
  </si>
  <si>
    <t>С-13 (9м/кв)</t>
  </si>
  <si>
    <t>С-15 (9м/кв)</t>
  </si>
  <si>
    <t>С-20 (6м/кв)</t>
  </si>
  <si>
    <t>В-03 (36м/кв)</t>
  </si>
  <si>
    <t>В-04 (36м/кв)</t>
  </si>
  <si>
    <t>В-05 (36м/кв)</t>
  </si>
  <si>
    <t>В-08 (18м/кв)</t>
  </si>
  <si>
    <t>В-10 (18м/кв)</t>
  </si>
  <si>
    <r>
      <t xml:space="preserve">Утеплитель </t>
    </r>
    <r>
      <rPr>
        <b/>
        <u/>
        <sz val="10"/>
        <rFont val="Arial Cyr"/>
        <family val="2"/>
        <charset val="204"/>
      </rPr>
      <t>ПЕНОФОЛ 2000</t>
    </r>
    <r>
      <rPr>
        <sz val="10"/>
        <rFont val="Arial Cyr"/>
        <family val="2"/>
        <charset val="204"/>
      </rPr>
      <t xml:space="preserve">  предназначен для использования в качестве тепло-, шумоизоляционного материала в гражданском и промышленном строительстве, для утепления стен, потолков и потолочных покрытий,стеновых панелей,пола и подвальных помещений,крыш и других ограждающих конструкций, для теплоизоляции воздухопроводов,трубопроводов,технологического оборудования и т.п.</t>
    </r>
  </si>
  <si>
    <r>
      <rPr>
        <b/>
        <sz val="10"/>
        <rFont val="Arial Cyr"/>
        <charset val="204"/>
      </rPr>
      <t>тип А</t>
    </r>
    <r>
      <rPr>
        <sz val="10"/>
        <rFont val="Arial Cyr"/>
        <family val="2"/>
        <charset val="204"/>
      </rPr>
      <t>, одностороннее фольгирование. Температура применения от -60 до +100 гр. С.</t>
    </r>
  </si>
  <si>
    <r>
      <rPr>
        <b/>
        <sz val="10"/>
        <rFont val="Arial Cyr"/>
        <charset val="204"/>
      </rPr>
      <t>тип С</t>
    </r>
    <r>
      <rPr>
        <sz val="10"/>
        <rFont val="Arial Cyr"/>
        <family val="2"/>
        <charset val="204"/>
      </rPr>
      <t>, одностороннее фольгирование, самоклеющийся. Температура применения от -60 до +60 гр. С.</t>
    </r>
  </si>
  <si>
    <r>
      <rPr>
        <b/>
        <sz val="10"/>
        <rFont val="Arial Cyr"/>
        <charset val="204"/>
      </rPr>
      <t>тип В</t>
    </r>
    <r>
      <rPr>
        <sz val="10"/>
        <rFont val="Arial Cyr"/>
        <family val="2"/>
        <charset val="204"/>
      </rPr>
      <t>, двухстороннее фольгирование. Температура применения от -60 до +60 гр. С.</t>
    </r>
  </si>
  <si>
    <t>Пленка полиэтиленовая техническая</t>
  </si>
  <si>
    <t>в уп м.п.</t>
  </si>
  <si>
    <t>Цена за м.п.</t>
  </si>
  <si>
    <t>Цена  рулона</t>
  </si>
  <si>
    <t xml:space="preserve">60 мкр </t>
  </si>
  <si>
    <t>80 мкр</t>
  </si>
  <si>
    <t xml:space="preserve">100 мкр </t>
  </si>
  <si>
    <t xml:space="preserve">120 мкр </t>
  </si>
  <si>
    <t xml:space="preserve">150 мкр </t>
  </si>
  <si>
    <t xml:space="preserve">200 мкр </t>
  </si>
  <si>
    <t>Пленка полиэтиленовая ГОСТ</t>
  </si>
  <si>
    <t>60 мкр</t>
  </si>
  <si>
    <t>100 мкр</t>
  </si>
  <si>
    <t>120 мкр</t>
  </si>
  <si>
    <t>150 мкр</t>
  </si>
  <si>
    <t>200 мкр</t>
  </si>
  <si>
    <t>Крупный ОПТ</t>
  </si>
  <si>
    <t>SHINGLAS (ГИБКАЯ ЧЕРЕПИЦА ТехноНИКОЛЬ) и КОМПЛЕКТУЮЩИЕ</t>
  </si>
  <si>
    <t>Цена за 1 м² с НДС, руб.</t>
  </si>
  <si>
    <t>Нарезка</t>
  </si>
  <si>
    <t>упаковка, м2</t>
  </si>
  <si>
    <t xml:space="preserve">до 50 м2 </t>
  </si>
  <si>
    <t>до 150 м2</t>
  </si>
  <si>
    <t>от 150 м2</t>
  </si>
  <si>
    <t>SHINGLAS Финская черепица (эконом)</t>
  </si>
  <si>
    <t>Серый, красный, зеленый, коричневый</t>
  </si>
  <si>
    <t>соната</t>
  </si>
  <si>
    <t>SHINGLAS-jazz (премиум)                       Гарантия завода-изготовителя 30 лет</t>
  </si>
  <si>
    <t>терра, коррида, индиго, наска, габбро, арник</t>
  </si>
  <si>
    <t>джаз</t>
  </si>
  <si>
    <t>SHINGLAS-ultra    (ультра)                        Грантия завода-изготовителя 25 лет</t>
  </si>
  <si>
    <t>коллекция SAMBA</t>
  </si>
  <si>
    <t>красный, коричневый, зеленый, серый, антик</t>
  </si>
  <si>
    <t>коллекция JIVE</t>
  </si>
  <si>
    <t>аккорд</t>
  </si>
  <si>
    <t>синий</t>
  </si>
  <si>
    <t>коллекция FOXTROT</t>
  </si>
  <si>
    <t>миндаль, сандал, олива, неро</t>
  </si>
  <si>
    <t>SHINGLAS-classic  (стандарт)               Гарантия завода-изготовителя 20 лет</t>
  </si>
  <si>
    <t xml:space="preserve">коллекция QUADRILLE        </t>
  </si>
  <si>
    <t>красный, коричневый, зеленый, серый</t>
  </si>
  <si>
    <t xml:space="preserve">коллекция TWIST    </t>
  </si>
  <si>
    <t>трио</t>
  </si>
  <si>
    <t xml:space="preserve">коллекция FLAMENCO </t>
  </si>
  <si>
    <t>толедо, валенсия, арагон, гранада</t>
  </si>
  <si>
    <t>коллекция TANGO</t>
  </si>
  <si>
    <t>танго</t>
  </si>
  <si>
    <t>красный, осенний, зеленый</t>
  </si>
  <si>
    <t>Коллекция QUADRILLE   Аккорд</t>
  </si>
  <si>
    <t>Олива, Коричневый, Миндаль</t>
  </si>
  <si>
    <t>КОНЬКИ и КАРНИЗЫ</t>
  </si>
  <si>
    <t>Коньково-карнизная черепица</t>
  </si>
  <si>
    <t>1уп=5м2=12п/м конька=20м/п карниза</t>
  </si>
  <si>
    <t>все цвета</t>
  </si>
  <si>
    <t>ЕНДОВНЫЙ и ПОДКЛАДОЧНЫЙ КОВЕР</t>
  </si>
  <si>
    <t>Ендовый ковер</t>
  </si>
  <si>
    <t>рулон 10м2 (10*1)</t>
  </si>
  <si>
    <t>Подкладочный ковер ЭММ</t>
  </si>
  <si>
    <t>рулон 25м2 (25*1)</t>
  </si>
  <si>
    <t>Барьер ОС ГЧ</t>
  </si>
  <si>
    <t>монтируется на карнизном свесе и ендова</t>
  </si>
  <si>
    <t>Доборные элементы к Гибкой черепице</t>
  </si>
  <si>
    <r>
      <t>  </t>
    </r>
    <r>
      <rPr>
        <sz val="10"/>
        <rFont val="Arial"/>
        <family val="2"/>
        <charset val="204"/>
      </rPr>
      <t>Наименование материала</t>
    </r>
  </si>
  <si>
    <t>Цена за ед.,руб.</t>
  </si>
  <si>
    <t>Проходной элемент для Шинглас</t>
  </si>
  <si>
    <t>Выход канализации Ø110 мм (цветной)</t>
  </si>
  <si>
    <t xml:space="preserve">Выход канализации изолир. D110 RR </t>
  </si>
  <si>
    <t>Выход вытяжки Ø125/160 мм</t>
  </si>
  <si>
    <t>Колпак Ø110 мм</t>
  </si>
  <si>
    <t xml:space="preserve">Колпак Ø160 мм </t>
  </si>
  <si>
    <t>красный</t>
  </si>
  <si>
    <t>Аэратор коньковый ТехноНИКОЛЬ 0,61*,29м</t>
  </si>
  <si>
    <t>Мастика "Фиксер", (3,6 кг) (цена за ведро)</t>
  </si>
  <si>
    <t>Мастика "Фиксер", (12 кг) ( цена за ведро)</t>
  </si>
  <si>
    <t>Гвозди кровельные 3,5*30 (5кг)(расход50м2)</t>
  </si>
  <si>
    <t>Карнизная планка(100*50*10 мм ,L=2000 мм)</t>
  </si>
  <si>
    <t>Торцевая планка(100*25*130*15 мм ,L=2000 мм)</t>
  </si>
  <si>
    <t>Примыкание(20*45*15*10 ,L=2000 мм)</t>
  </si>
  <si>
    <t>1шт на 25м2</t>
  </si>
  <si>
    <t>Аэратор KTV ТехноНИКОЛЬ                    черный</t>
  </si>
  <si>
    <t>МЕДНАЯ ЧЕРЕПИЦА АНТИК (состаренная / патинированная)</t>
  </si>
  <si>
    <t>САМОКЛЕЯЩИЕСЯ ГЕРМЕТИЗИРУЮЩИЕ ЛЕНТЫ</t>
  </si>
  <si>
    <t>Внешний вид</t>
  </si>
  <si>
    <t>ед.изм</t>
  </si>
  <si>
    <r>
      <t xml:space="preserve">Вид / Цена, </t>
    </r>
    <r>
      <rPr>
        <sz val="8"/>
        <rFont val="Calibri"/>
        <family val="2"/>
        <charset val="204"/>
      </rPr>
      <t>руб./ед.</t>
    </r>
  </si>
  <si>
    <t>ширина рулона 5,0см</t>
  </si>
  <si>
    <t>ширина рулона 7,5см</t>
  </si>
  <si>
    <t>ширина рулона 10,0см</t>
  </si>
  <si>
    <t>ширина рулона 15см</t>
  </si>
  <si>
    <t>ширина рулона 30см</t>
  </si>
  <si>
    <t>защищ. фольгой; рул. 10 м.п., толщ. 1,5мм</t>
  </si>
  <si>
    <t xml:space="preserve">Алюминий (арт. 100) </t>
  </si>
  <si>
    <t>(СБС)  лента, с защ. пленкой из полиэтилена</t>
  </si>
  <si>
    <r>
      <t xml:space="preserve">Элотен Контабит  </t>
    </r>
    <r>
      <rPr>
        <sz val="8"/>
        <color indexed="8"/>
        <rFont val="Calibri"/>
        <family val="2"/>
        <charset val="204"/>
      </rPr>
      <t>полимерно-битумная</t>
    </r>
  </si>
  <si>
    <t>битумная (СБС) герм. лента, двухсторонняя</t>
  </si>
  <si>
    <t>** срок поставки по запросу в отделе поставок</t>
  </si>
  <si>
    <t xml:space="preserve">Тефонд </t>
  </si>
  <si>
    <t>механический замок</t>
  </si>
  <si>
    <t>размеры рулона 2,07х20,0м</t>
  </si>
  <si>
    <t xml:space="preserve">Тефонд PLUS </t>
  </si>
  <si>
    <t xml:space="preserve"> двойной механический замок с двойным нанесенным герметиком</t>
  </si>
  <si>
    <t xml:space="preserve">Тефонд HP </t>
  </si>
  <si>
    <t>усиленная мембрана, имеющая двойной механический замок с двойным нанесенным герметиком</t>
  </si>
  <si>
    <t xml:space="preserve">Тефонд DRAIN </t>
  </si>
  <si>
    <t>механический замок, геотекстиль - полотно из полипропилена</t>
  </si>
  <si>
    <t xml:space="preserve">Тефонд DRAIN PLUS </t>
  </si>
  <si>
    <t>двойной механический замок с двойным нанесенным  герметиком, геотекстиль - полотно из полипропилена</t>
  </si>
  <si>
    <t>Максистуд *</t>
  </si>
  <si>
    <t>без замка, выступ 20мм</t>
  </si>
  <si>
    <t>размеры рулона 2,0х20,0м</t>
  </si>
  <si>
    <t>Защитный ПВП-профиль</t>
  </si>
  <si>
    <t xml:space="preserve">м.п. </t>
  </si>
  <si>
    <t>в комплекте 8 гвоздей 25мм, сталь оцинкованная</t>
  </si>
  <si>
    <t>2000х70х2,5мм</t>
  </si>
  <si>
    <t>* срок поставки материалов оговаривается дополнительно</t>
  </si>
  <si>
    <r>
      <t xml:space="preserve">Вид / Цена, </t>
    </r>
    <r>
      <rPr>
        <sz val="8"/>
        <color indexed="8"/>
        <rFont val="Calibri"/>
        <family val="2"/>
        <charset val="204"/>
      </rPr>
      <t>руб./ед.</t>
    </r>
  </si>
  <si>
    <t>Изостуд МС</t>
  </si>
  <si>
    <t>облегченная мембрана без замка, цвет терракота</t>
  </si>
  <si>
    <t>рулон 1,5х20,0м; 2,0х20,0м</t>
  </si>
  <si>
    <t>Изостуд</t>
  </si>
  <si>
    <t>без замка</t>
  </si>
  <si>
    <t>рулон 2,0х20,0м</t>
  </si>
  <si>
    <t>Изостуд ПРО</t>
  </si>
  <si>
    <t>без замка, по краям припуски для нахлеста, повышенные прочностные характеристики</t>
  </si>
  <si>
    <t>рулон 3,0х20,0м</t>
  </si>
  <si>
    <t>Изостуд GEO</t>
  </si>
  <si>
    <t>без замка, геотекстиль - полотно из полиэфира</t>
  </si>
  <si>
    <r>
      <t xml:space="preserve">Вид / Цена, </t>
    </r>
    <r>
      <rPr>
        <sz val="11"/>
        <rFont val="Calibri"/>
        <family val="2"/>
        <charset val="204"/>
      </rPr>
      <t>руб./ед.</t>
    </r>
  </si>
  <si>
    <r>
      <t xml:space="preserve">Экобит </t>
    </r>
    <r>
      <rPr>
        <sz val="8"/>
        <color theme="1"/>
        <rFont val="Calibri"/>
        <family val="2"/>
        <charset val="204"/>
      </rPr>
      <t>полимерно-битумная (СБС) лента</t>
    </r>
  </si>
  <si>
    <r>
      <t xml:space="preserve">Элотен Туби 130 </t>
    </r>
    <r>
      <rPr>
        <sz val="8"/>
        <color theme="1"/>
        <rFont val="Calibri"/>
        <family val="2"/>
        <charset val="204"/>
      </rPr>
      <t>полимерно-битумная</t>
    </r>
  </si>
  <si>
    <r>
      <t xml:space="preserve">1 920,8 </t>
    </r>
    <r>
      <rPr>
        <sz val="11"/>
        <rFont val="Calibri"/>
        <family val="2"/>
        <charset val="204"/>
      </rPr>
      <t>(рулон 0,2х10м.п., толщина 1,5мм)</t>
    </r>
  </si>
  <si>
    <r>
      <t>1 630,60</t>
    </r>
    <r>
      <rPr>
        <sz val="11"/>
        <rFont val="Calibri"/>
        <family val="2"/>
        <charset val="204"/>
      </rPr>
      <t xml:space="preserve"> (рулон 0,15х10м.п., толщина 1,5мм)</t>
    </r>
  </si>
  <si>
    <t>СИСТЕМА ПВП-МЕМБРАН ТЕФОНД</t>
  </si>
  <si>
    <t>СИСТЕМА ПВП-МЕМБРАН ИЗОСТУД</t>
  </si>
  <si>
    <r>
      <rPr>
        <sz val="12"/>
        <color theme="1"/>
        <rFont val="Calibri"/>
        <family val="2"/>
        <charset val="204"/>
        <scheme val="minor"/>
      </rPr>
      <t xml:space="preserve">ТеплоКНАУФ </t>
    </r>
    <r>
      <rPr>
        <b/>
        <sz val="12"/>
        <color theme="1"/>
        <rFont val="Calibri"/>
        <family val="2"/>
        <charset val="204"/>
        <scheme val="minor"/>
      </rPr>
      <t xml:space="preserve">ДОМ
</t>
    </r>
    <r>
      <rPr>
        <sz val="12"/>
        <color theme="1"/>
        <rFont val="Calibri"/>
        <family val="2"/>
        <charset val="204"/>
        <scheme val="minor"/>
      </rPr>
      <t>Термо плита 040 (пл.13кг/м3)</t>
    </r>
  </si>
  <si>
    <t>Фольга для бани KF</t>
  </si>
  <si>
    <t>Гидроизоляционные и пароизоляционные пленки Изоспан</t>
  </si>
  <si>
    <t xml:space="preserve">Изоспан AS </t>
  </si>
  <si>
    <t>Изоспан В</t>
  </si>
  <si>
    <t>Изоспан С</t>
  </si>
  <si>
    <t>Изоспан D</t>
  </si>
  <si>
    <r>
      <t xml:space="preserve">Изоспан FL termo
</t>
    </r>
    <r>
      <rPr>
        <sz val="10"/>
        <color theme="1"/>
        <rFont val="Calibri"/>
        <family val="2"/>
        <charset val="204"/>
        <scheme val="minor"/>
      </rPr>
      <t>клейкая алюминиевая лента t применения от -40° С до + 180° С</t>
    </r>
  </si>
  <si>
    <r>
      <t xml:space="preserve">Изоспан KL
</t>
    </r>
    <r>
      <rPr>
        <sz val="10"/>
        <color theme="1"/>
        <rFont val="Calibri"/>
        <family val="2"/>
        <charset val="204"/>
        <scheme val="minor"/>
      </rPr>
      <t>двухсторонняя клейкая лента на нетканой основе</t>
    </r>
  </si>
  <si>
    <r>
      <t xml:space="preserve">Фольгоскотч 50мм*50м
</t>
    </r>
    <r>
      <rPr>
        <sz val="10"/>
        <color theme="1"/>
        <rFont val="Calibri"/>
        <family val="2"/>
        <charset val="204"/>
        <scheme val="minor"/>
      </rPr>
      <t>клейкая алюминиевая лента t применения от -40° С до + 80° С</t>
    </r>
  </si>
  <si>
    <r>
      <rPr>
        <b/>
        <sz val="11"/>
        <color indexed="8"/>
        <rFont val="Calibri"/>
        <family val="2"/>
        <charset val="204"/>
      </rPr>
      <t>Мегафлекс А 140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паропроницаемая мембрана повышенной прочности</t>
    </r>
  </si>
  <si>
    <t>Изоспан А</t>
  </si>
  <si>
    <t>Тара, тн.</t>
  </si>
  <si>
    <t>св.0,5тн.</t>
  </si>
  <si>
    <t>до 0,5тн.</t>
  </si>
  <si>
    <t>Сухие смеси GIFAS</t>
  </si>
  <si>
    <t>Сухие смеси ЮНИС</t>
  </si>
  <si>
    <t>GIFAS PREMIUM Штукатурка гипсовая 30 кг</t>
  </si>
  <si>
    <t>GIFAS START Штукатурка гипсовая 30 кг</t>
  </si>
  <si>
    <t>GIFAS FINISH Шпаклевка полимерная 25 кг</t>
  </si>
  <si>
    <t>GIFAS LR Шпаклевка полимерная 25 кг</t>
  </si>
  <si>
    <t>GIFAS UNIVERSAL  Шпаклевка гипсовая 25 кг</t>
  </si>
  <si>
    <t>30кг</t>
  </si>
  <si>
    <t>25кг</t>
  </si>
  <si>
    <t>Смесь штукатурная гипсовая ЮНИС Теплон 30 кг</t>
  </si>
  <si>
    <t>ЮНИС 2000 Клей для плитки 25кг</t>
  </si>
  <si>
    <t>ЮНИС FIX, клей для плитки 25кг</t>
  </si>
  <si>
    <t>ЮНИС Плюс, клей для плитки повышенной эластичности и клейкости 25кг</t>
  </si>
  <si>
    <t>ЮНИС XXI, клей для плитки 25кг</t>
  </si>
  <si>
    <t>Сухие смеси Bergauf</t>
  </si>
  <si>
    <t>Bergauf Keramik Клей для керамической и кафельной плитки</t>
  </si>
  <si>
    <t>Bergauf Keramik Pro Клей усиленный для керамической плитки</t>
  </si>
  <si>
    <t>Пена монтажная</t>
  </si>
  <si>
    <t>750мл</t>
  </si>
  <si>
    <t>СЕЛЕНА Пена профессиональная TYTAN 65 О2 750мл</t>
  </si>
  <si>
    <t>частные лица</t>
  </si>
  <si>
    <t>зеленый/ темно-зеленый</t>
  </si>
  <si>
    <t>ПЛАСТИКОВЫЕ СЕТКИ ДЛЯ ДОМА И САДА</t>
  </si>
  <si>
    <t>Лайт Баттс СКАНДИК</t>
  </si>
  <si>
    <r>
      <t>ТеплоКНАУФ</t>
    </r>
    <r>
      <rPr>
        <b/>
        <sz val="12"/>
        <color indexed="8"/>
        <rFont val="Calibri"/>
        <family val="2"/>
        <charset val="204"/>
      </rPr>
      <t xml:space="preserve"> КОТТЕДЖ</t>
    </r>
    <r>
      <rPr>
        <sz val="12"/>
        <color indexed="8"/>
        <rFont val="Calibri"/>
        <family val="2"/>
        <charset val="204"/>
      </rPr>
      <t xml:space="preserve"> 
</t>
    </r>
    <r>
      <rPr>
        <b/>
        <sz val="12"/>
        <color indexed="8"/>
        <rFont val="Calibri"/>
        <family val="2"/>
        <charset val="204"/>
      </rPr>
      <t>Термо плита 037</t>
    </r>
    <r>
      <rPr>
        <sz val="12"/>
        <color indexed="8"/>
        <rFont val="Calibri"/>
        <family val="2"/>
        <charset val="204"/>
      </rPr>
      <t xml:space="preserve"> (пл.18кг/м3)</t>
    </r>
  </si>
  <si>
    <r>
      <t xml:space="preserve">ТеплоКНАУФ </t>
    </r>
    <r>
      <rPr>
        <b/>
        <sz val="12"/>
        <color indexed="8"/>
        <rFont val="Calibri"/>
        <family val="2"/>
        <charset val="204"/>
      </rPr>
      <t>КОТТЕДЖ</t>
    </r>
    <r>
      <rPr>
        <sz val="12"/>
        <color indexed="8"/>
        <rFont val="Calibri"/>
        <family val="2"/>
        <charset val="204"/>
      </rPr>
      <t xml:space="preserve"> 
</t>
    </r>
    <r>
      <rPr>
        <b/>
        <sz val="12"/>
        <color indexed="8"/>
        <rFont val="Calibri"/>
        <family val="2"/>
        <charset val="204"/>
      </rPr>
      <t>Термо Ролл 037</t>
    </r>
    <r>
      <rPr>
        <sz val="12"/>
        <color indexed="8"/>
        <rFont val="Calibri"/>
        <family val="2"/>
        <charset val="204"/>
      </rPr>
      <t xml:space="preserve"> (пл.18кг/м3)</t>
    </r>
  </si>
  <si>
    <t>до 500кг</t>
  </si>
  <si>
    <t>до 500 кг</t>
  </si>
  <si>
    <t>Стеклоизол ХКП сланец серый</t>
  </si>
  <si>
    <t>стеклохолст</t>
  </si>
  <si>
    <t>Стеклоизол ХПП</t>
  </si>
  <si>
    <t>Мастика, праймер</t>
  </si>
  <si>
    <t>Ведро 20кг</t>
  </si>
  <si>
    <t>Фасовка</t>
  </si>
  <si>
    <t>Цена розница</t>
  </si>
  <si>
    <t>Цена опт</t>
  </si>
  <si>
    <t>Праймер битумный (концентрат) 20л</t>
  </si>
  <si>
    <t>Праймер битумный (готовый)</t>
  </si>
  <si>
    <t>20л / 18кг</t>
  </si>
  <si>
    <t>20л / 16кг</t>
  </si>
  <si>
    <t>Отражающая изоляция МЕГАФЛЕКС</t>
  </si>
  <si>
    <t>Джутовый канат</t>
  </si>
  <si>
    <t>Диаметр, мм</t>
  </si>
  <si>
    <t>Намотка, м.пог.</t>
  </si>
  <si>
    <t>Вес бухты кг</t>
  </si>
  <si>
    <t>руб/м.пог.</t>
  </si>
  <si>
    <t>Название</t>
  </si>
  <si>
    <t>Фото</t>
  </si>
  <si>
    <t>Размер, длина*ширина, м.</t>
  </si>
  <si>
    <t>Кол-во в рулоне, м.кв.</t>
  </si>
  <si>
    <t>Фольга (пароизоляция для бань и саун)</t>
  </si>
  <si>
    <t>Фольга 40 мкр</t>
  </si>
  <si>
    <t>10*1</t>
  </si>
  <si>
    <t>Фольга 80 мкр</t>
  </si>
  <si>
    <t>Фольга 60 мкр</t>
  </si>
  <si>
    <t>10*0,5</t>
  </si>
  <si>
    <t>Алюминиевая фольга на крафт-бумаге</t>
  </si>
  <si>
    <t>1,2*15=18м2</t>
  </si>
  <si>
    <t>Алюминиевая фольга на крафт-бумаге МЕГАФЛЕКС</t>
  </si>
  <si>
    <t>Фольга для бани М-50 мкр МЕГАФЛЕКС</t>
  </si>
  <si>
    <t>Теплоизоляция  Теплоизол Ф (+150 С) ДЛЯ БАНЬ И САУН</t>
  </si>
  <si>
    <t>Теплоизол-Ф 2мм</t>
  </si>
  <si>
    <t>25*1,2</t>
  </si>
  <si>
    <t>Теплоизол-Ф 3мм</t>
  </si>
  <si>
    <t>Теплоизол-Ф 4мм</t>
  </si>
  <si>
    <t>Теплоизол-Ф 5мм</t>
  </si>
  <si>
    <t>Теплоизол-Ф 8мм</t>
  </si>
  <si>
    <t>15*1,2</t>
  </si>
  <si>
    <t>Теплоизол-Ф 10мм</t>
  </si>
  <si>
    <t>Теплоизоляция  ТИЗОЛ™</t>
  </si>
  <si>
    <t>Характеристика</t>
  </si>
  <si>
    <t>МБОР-Ф</t>
  </si>
  <si>
    <t>фольгированный</t>
  </si>
  <si>
    <t>30*1,5</t>
  </si>
  <si>
    <t>20*1,5</t>
  </si>
  <si>
    <t>16*1,5</t>
  </si>
  <si>
    <t>10*1,5</t>
  </si>
  <si>
    <t>ПЛИТА БАЗАЛЬТОВАЯ МЯГКАЯ БВТМ-ПМ</t>
  </si>
  <si>
    <t>1,25*0,46</t>
  </si>
  <si>
    <t>не фольгированный</t>
  </si>
  <si>
    <t>1,25*0,6</t>
  </si>
  <si>
    <t>БАЗАЛЬТОВЫЙ КАРТОН  БВТМ-К</t>
  </si>
  <si>
    <t>Фольгоскотч 50мм*50м</t>
  </si>
  <si>
    <t>Скотч алюминиевый</t>
  </si>
  <si>
    <t>50мм*50м</t>
  </si>
  <si>
    <t>50мм* 40м</t>
  </si>
  <si>
    <t>Розница, руб./м2</t>
  </si>
  <si>
    <t>Опт, руб./м2</t>
  </si>
  <si>
    <t>Руб./шт</t>
  </si>
  <si>
    <t>Дюбели для теплоизоляции</t>
  </si>
  <si>
    <t>Пакля ленточная льняная</t>
  </si>
  <si>
    <r>
      <rPr>
        <b/>
        <sz val="11"/>
        <rFont val="Calibri"/>
        <family val="2"/>
        <charset val="204"/>
      </rPr>
      <t>*ОН - металл Общего Назначения толщиной 0,47мм с допустимыми отклонениями согласно ГОСТ Р 52246-2004 для проката высокой точности.</t>
    </r>
    <r>
      <rPr>
        <sz val="11"/>
        <rFont val="Calibri"/>
        <family val="2"/>
        <charset val="204"/>
      </rPr>
      <t xml:space="preserve">
</t>
    </r>
    <r>
      <rPr>
        <b/>
        <sz val="11"/>
        <rFont val="Calibri"/>
        <family val="2"/>
        <charset val="204"/>
      </rPr>
      <t xml:space="preserve">Стандартная металлочерепица со склада. Длина листа: 1,55м, 2,25м, 3,3м, 4м
</t>
    </r>
    <r>
      <rPr>
        <sz val="11"/>
        <rFont val="Calibri"/>
        <family val="2"/>
        <charset val="204"/>
      </rPr>
      <t>Цвета RAL: 3005 (красное вино), 5002 (синий насыщенный), 6005 (зеленый мох), 8017 (коричневый шоколад)</t>
    </r>
  </si>
  <si>
    <t>Саморезы 4,8*28 цветные с ЭПДМ-прокладкой</t>
  </si>
  <si>
    <t>Саморезы 4,8*70 цветные с ЭПДМ-прокладкой</t>
  </si>
  <si>
    <t>для крепления доборных элементов кровли</t>
  </si>
  <si>
    <r>
      <t>Планка торцевая</t>
    </r>
    <r>
      <rPr>
        <b/>
        <sz val="11"/>
        <color indexed="8"/>
        <rFont val="Calibri"/>
        <family val="2"/>
        <charset val="204"/>
      </rPr>
      <t xml:space="preserve"> 95х120х2000</t>
    </r>
  </si>
  <si>
    <r>
      <t>Планка карнизная</t>
    </r>
    <r>
      <rPr>
        <b/>
        <sz val="11"/>
        <color indexed="8"/>
        <rFont val="Calibri"/>
        <family val="2"/>
        <charset val="204"/>
      </rPr>
      <t xml:space="preserve"> 100х69х2000</t>
    </r>
  </si>
  <si>
    <t>Ведро 20л / 18 кг</t>
  </si>
  <si>
    <t>Мастика битумно-резиновая "Protector"</t>
  </si>
  <si>
    <t>Скобы для бруса 8мм</t>
  </si>
  <si>
    <t>250мм</t>
  </si>
  <si>
    <t>1*10-50</t>
  </si>
  <si>
    <t>Цена за м2</t>
  </si>
  <si>
    <t>фасадная стеклосетка №5, особ. прочности (синяя)</t>
  </si>
  <si>
    <r>
      <rPr>
        <b/>
        <sz val="11"/>
        <color indexed="8"/>
        <rFont val="Calibri"/>
        <family val="2"/>
        <charset val="204"/>
      </rPr>
      <t xml:space="preserve">Tyvek Solid </t>
    </r>
    <r>
      <rPr>
        <sz val="10"/>
        <color theme="1"/>
        <rFont val="Calibri"/>
        <family val="2"/>
        <charset val="204"/>
        <scheme val="minor"/>
      </rPr>
      <t>Гидроизоляция с высокой паропроницаемостью для кровли и фасадо</t>
    </r>
    <r>
      <rPr>
        <sz val="11"/>
        <color theme="1"/>
        <rFont val="Calibri"/>
        <family val="2"/>
        <charset val="204"/>
        <scheme val="minor"/>
      </rPr>
      <t>в</t>
    </r>
  </si>
  <si>
    <r>
      <rPr>
        <b/>
        <sz val="11"/>
        <color indexed="8"/>
        <rFont val="Calibri"/>
        <family val="2"/>
        <charset val="204"/>
      </rPr>
      <t xml:space="preserve">Tyvek Soft  / Tyvek Hosewrap </t>
    </r>
    <r>
      <rPr>
        <sz val="10"/>
        <color indexed="8"/>
        <rFont val="Calibri"/>
        <family val="2"/>
        <charset val="204"/>
      </rPr>
      <t>мембрана для скатной кровли /ветрозащита и гидроизоляция стен и фасадов</t>
    </r>
  </si>
  <si>
    <r>
      <rPr>
        <b/>
        <sz val="11"/>
        <color indexed="8"/>
        <rFont val="Calibri"/>
        <family val="2"/>
        <charset val="204"/>
      </rPr>
      <t xml:space="preserve">Tyvek AirGuard® SD5 </t>
    </r>
    <r>
      <rPr>
        <sz val="10"/>
        <color theme="1"/>
        <rFont val="Calibri"/>
        <family val="2"/>
        <charset val="204"/>
        <scheme val="minor"/>
      </rPr>
      <t xml:space="preserve">Пароизоляционные мембраны для кровли, стен и полов </t>
    </r>
  </si>
  <si>
    <t>ПОЛИСТРОЙ (эконом)</t>
  </si>
  <si>
    <t>розн</t>
  </si>
  <si>
    <t>ОПТ св.10рул</t>
  </si>
  <si>
    <t>Полистрой А</t>
  </si>
  <si>
    <t>Полистрой В</t>
  </si>
  <si>
    <t>Полистрой С</t>
  </si>
  <si>
    <t>Полистрой Д</t>
  </si>
  <si>
    <r>
      <t xml:space="preserve">Изовер </t>
    </r>
    <r>
      <rPr>
        <b/>
        <sz val="12"/>
        <color theme="1"/>
        <rFont val="Calibri"/>
        <family val="2"/>
        <charset val="204"/>
        <scheme val="minor"/>
      </rPr>
      <t>Утепляев</t>
    </r>
    <r>
      <rPr>
        <sz val="12"/>
        <color theme="1"/>
        <rFont val="Calibri"/>
        <family val="2"/>
        <charset val="204"/>
        <scheme val="minor"/>
      </rPr>
      <t>-ТВИН-50 (пл. 11кг/м3)</t>
    </r>
  </si>
  <si>
    <r>
      <t xml:space="preserve">СТЕКЛОВАТА </t>
    </r>
    <r>
      <rPr>
        <b/>
        <sz val="12"/>
        <color theme="1"/>
        <rFont val="Calibri"/>
        <family val="2"/>
        <charset val="204"/>
        <scheme val="minor"/>
      </rPr>
      <t xml:space="preserve">FINRO </t>
    </r>
    <r>
      <rPr>
        <sz val="12"/>
        <color theme="1"/>
        <rFont val="Calibri"/>
        <family val="2"/>
        <charset val="204"/>
        <scheme val="minor"/>
      </rPr>
      <t>(пл</t>
    </r>
    <r>
      <rPr>
        <b/>
        <sz val="12"/>
        <color theme="1"/>
        <rFont val="Calibri"/>
        <family val="2"/>
        <charset val="204"/>
        <scheme val="minor"/>
      </rPr>
      <t>.</t>
    </r>
    <r>
      <rPr>
        <sz val="12"/>
        <color theme="1"/>
        <rFont val="Calibri"/>
        <family val="2"/>
        <charset val="204"/>
        <scheme val="minor"/>
      </rPr>
      <t>10кг/м3), рулон</t>
    </r>
  </si>
  <si>
    <t>Розница, руб./шт</t>
  </si>
  <si>
    <t>Опт, руб./шт.</t>
  </si>
  <si>
    <t>Кол-во шт. в упак.</t>
  </si>
  <si>
    <t>договорная</t>
  </si>
  <si>
    <t>Розница, руб./рул.</t>
  </si>
  <si>
    <t>Опт</t>
  </si>
  <si>
    <t xml:space="preserve">ТЕХНОПЛЕКС </t>
  </si>
  <si>
    <t>Размеры, мм</t>
  </si>
  <si>
    <t>Рул. в упак</t>
  </si>
  <si>
    <t>Ширина, мм</t>
  </si>
  <si>
    <r>
      <rPr>
        <b/>
        <u/>
        <sz val="12"/>
        <rFont val="Calibri"/>
        <family val="2"/>
        <charset val="204"/>
        <scheme val="minor"/>
      </rPr>
      <t>Джутовый войлок</t>
    </r>
    <r>
      <rPr>
        <b/>
        <sz val="12"/>
        <rFont val="Calibri"/>
        <family val="2"/>
        <charset val="204"/>
        <scheme val="minor"/>
      </rPr>
      <t xml:space="preserve">
толщ.4-6мм - 20м.п. в рулоне
толщ.10-12мм - 10м.п. в рулоне</t>
    </r>
  </si>
  <si>
    <t>Лён (80м.п., толщ.8-10мм)</t>
  </si>
  <si>
    <t>Джут (80м.п., толщ.8-10мм)</t>
  </si>
  <si>
    <t>Цена рул.</t>
  </si>
  <si>
    <t xml:space="preserve">МЕЖВЕНЦОВЫЙ УТЕПЛИТЕЛЬ </t>
  </si>
  <si>
    <t>от 20 рул.</t>
  </si>
  <si>
    <t>Опт, руб/шт</t>
  </si>
  <si>
    <t>Изоляция Для Бань и Саун</t>
  </si>
  <si>
    <t>EcoHeat 5мм</t>
  </si>
  <si>
    <t>0,5м×14м=7 м²</t>
  </si>
  <si>
    <t xml:space="preserve">ПОДЛОЖКА ПОД ОБОИ ECOHEAT
Утепление, шумоизоляция, выравнивание стен. Имеет бумажную основу с двух сторон. </t>
  </si>
  <si>
    <t>FloorEX 2мм</t>
  </si>
  <si>
    <t>1м×20м=20 м²</t>
  </si>
  <si>
    <t>ПОДЛОЖКА ПОД КОВРОВЫЕ ПОКРЫТИЯ FLOOREX
Дополнительное утепление, шумоизоляция, гидроизоляция. Устраняет неровности чернового пола.</t>
  </si>
  <si>
    <t xml:space="preserve">Цена за м.п. </t>
  </si>
  <si>
    <t>НЕШУМИТ</t>
  </si>
  <si>
    <t xml:space="preserve">Звукоизоляция для стен НЕШУМИТ
Двухслойный звуко- и теплоизоляционный материал </t>
  </si>
  <si>
    <t>1 * 10м. (10м2)</t>
  </si>
  <si>
    <t>Руб./упак</t>
  </si>
  <si>
    <t>Штырь для бруса 8мм*250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</si>
</sst>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"/>
    <numFmt numFmtId="165" formatCode="#,###.00"/>
    <numFmt numFmtId="166" formatCode="0.00_ ;\-0.00\ "/>
    <numFmt numFmtId="167" formatCode="[$-419]General"/>
    <numFmt numFmtId="168" formatCode="#,##0.00_р_."/>
    <numFmt numFmtId="169" formatCode="#,##0.00&quot;р.&quot;"/>
    <numFmt numFmtId="170" formatCode="#,##0.0&quot;р.&quot;"/>
    <numFmt numFmtId="171" formatCode="#,##0.0"/>
    <numFmt numFmtId="172" formatCode="#,###"/>
  </numFmts>
  <fonts count="11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4"/>
      <color indexed="8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9"/>
      <name val="Verdana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b/>
      <u/>
      <sz val="12"/>
      <name val="Calibri"/>
      <family val="2"/>
      <charset val="204"/>
    </font>
    <font>
      <sz val="10"/>
      <name val="Calibri"/>
      <family val="2"/>
      <charset val="204"/>
    </font>
    <font>
      <sz val="10"/>
      <color indexed="8"/>
      <name val="Calibri"/>
      <family val="2"/>
      <charset val="204"/>
    </font>
    <font>
      <b/>
      <u/>
      <sz val="11"/>
      <name val="Calibri"/>
      <family val="2"/>
      <charset val="204"/>
    </font>
    <font>
      <b/>
      <sz val="16"/>
      <name val="Calibri"/>
      <family val="2"/>
      <charset val="204"/>
    </font>
    <font>
      <b/>
      <sz val="16"/>
      <color indexed="10"/>
      <name val="Calibri"/>
      <family val="2"/>
      <charset val="204"/>
    </font>
    <font>
      <sz val="14"/>
      <name val="Calibri"/>
      <family val="2"/>
      <charset val="204"/>
    </font>
    <font>
      <i/>
      <sz val="14"/>
      <name val="Calibri"/>
      <family val="2"/>
      <charset val="204"/>
    </font>
    <font>
      <b/>
      <i/>
      <sz val="14"/>
      <name val="Calibri"/>
      <family val="2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10"/>
      <color rgb="FFFF0000"/>
      <name val="Arial"/>
      <family val="2"/>
    </font>
    <font>
      <b/>
      <u/>
      <sz val="11"/>
      <color rgb="FFFF0000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sz val="12"/>
      <color indexed="13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u/>
      <sz val="12"/>
      <color rgb="FF002060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6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u/>
      <sz val="14"/>
      <name val="Calibri"/>
      <family val="2"/>
      <charset val="204"/>
      <scheme val="minor"/>
    </font>
    <font>
      <b/>
      <sz val="12"/>
      <name val="Arial"/>
      <family val="2"/>
    </font>
    <font>
      <sz val="9"/>
      <name val="Arial"/>
      <family val="2"/>
    </font>
    <font>
      <sz val="9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1"/>
      <name val="Arial Cyr"/>
      <family val="2"/>
      <charset val="204"/>
    </font>
    <font>
      <b/>
      <u/>
      <sz val="10"/>
      <name val="Arial Cyr"/>
      <family val="2"/>
      <charset val="204"/>
    </font>
    <font>
      <b/>
      <sz val="14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Times New Roman"/>
      <family val="1"/>
      <charset val="204"/>
    </font>
    <font>
      <b/>
      <i/>
      <sz val="11"/>
      <color indexed="9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theme="4" tint="-0.249977111117893"/>
      <name val="Arial Cyr"/>
      <charset val="204"/>
    </font>
    <font>
      <b/>
      <sz val="18"/>
      <color theme="4" tint="-0.249977111117893"/>
      <name val="Calibri"/>
      <family val="2"/>
      <charset val="204"/>
      <scheme val="minor"/>
    </font>
    <font>
      <b/>
      <sz val="14"/>
      <color indexed="10"/>
      <name val="Arial Cyr"/>
      <charset val="204"/>
    </font>
    <font>
      <b/>
      <sz val="12"/>
      <color indexed="10"/>
      <name val="Calibri"/>
      <family val="2"/>
      <charset val="204"/>
      <scheme val="minor"/>
    </font>
    <font>
      <b/>
      <sz val="8"/>
      <color indexed="10"/>
      <name val="Calibri"/>
      <family val="2"/>
      <charset val="204"/>
      <scheme val="minor"/>
    </font>
    <font>
      <b/>
      <sz val="8"/>
      <color theme="4" tint="-0.249977111117893"/>
      <name val="Calibri"/>
      <family val="2"/>
      <charset val="204"/>
      <scheme val="minor"/>
    </font>
    <font>
      <b/>
      <sz val="11"/>
      <color theme="4" tint="-0.249977111117893"/>
      <name val="Calibri"/>
      <family val="2"/>
      <charset val="204"/>
      <scheme val="minor"/>
    </font>
    <font>
      <b/>
      <sz val="13"/>
      <color rgb="FFC00000"/>
      <name val="Calibri"/>
      <family val="2"/>
      <charset val="204"/>
      <scheme val="minor"/>
    </font>
    <font>
      <b/>
      <sz val="8"/>
      <color theme="1" tint="4.9989318521683403E-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0"/>
      <color theme="1" tint="4.9989318521683403E-2"/>
      <name val="Arial Cyr"/>
      <charset val="204"/>
    </font>
    <font>
      <sz val="10"/>
      <color theme="1" tint="4.9989318521683403E-2"/>
      <name val="Arial Cyr"/>
      <charset val="204"/>
    </font>
    <font>
      <sz val="8"/>
      <color indexed="8"/>
      <name val="Calibri"/>
      <family val="2"/>
      <charset val="204"/>
    </font>
    <font>
      <b/>
      <sz val="8"/>
      <name val="Arial Cyr"/>
      <charset val="204"/>
    </font>
    <font>
      <sz val="10"/>
      <color theme="1" tint="4.9989318521683403E-2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</font>
    <font>
      <b/>
      <sz val="11"/>
      <color theme="1" tint="4.9989318521683403E-2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 tint="4.9989318521683403E-2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0" tint="-0.14999847407452621"/>
        <bgColor indexed="3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3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77">
    <border>
      <left/>
      <right/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thin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0">
    <xf numFmtId="0" fontId="0" fillId="0" borderId="0"/>
    <xf numFmtId="167" fontId="37" fillId="0" borderId="0"/>
    <xf numFmtId="0" fontId="13" fillId="0" borderId="0"/>
    <xf numFmtId="0" fontId="12" fillId="0" borderId="0"/>
    <xf numFmtId="2" fontId="39" fillId="0" borderId="1">
      <alignment horizontal="center" vertical="center"/>
    </xf>
    <xf numFmtId="0" fontId="36" fillId="0" borderId="0"/>
    <xf numFmtId="0" fontId="33" fillId="0" borderId="0"/>
    <xf numFmtId="0" fontId="12" fillId="0" borderId="0"/>
    <xf numFmtId="0" fontId="33" fillId="0" borderId="0"/>
    <xf numFmtId="0" fontId="33" fillId="0" borderId="0"/>
  </cellStyleXfs>
  <cellXfs count="1260">
    <xf numFmtId="0" fontId="0" fillId="0" borderId="0" xfId="0"/>
    <xf numFmtId="0" fontId="0" fillId="0" borderId="0" xfId="0" applyAlignment="1">
      <alignment wrapText="1"/>
    </xf>
    <xf numFmtId="0" fontId="38" fillId="0" borderId="0" xfId="0" applyFont="1"/>
    <xf numFmtId="0" fontId="40" fillId="3" borderId="2" xfId="0" applyFont="1" applyFill="1" applyBorder="1" applyAlignment="1">
      <alignment vertical="center" wrapText="1"/>
    </xf>
    <xf numFmtId="0" fontId="40" fillId="3" borderId="3" xfId="0" applyFont="1" applyFill="1" applyBorder="1" applyAlignment="1">
      <alignment vertical="center" wrapText="1"/>
    </xf>
    <xf numFmtId="0" fontId="0" fillId="0" borderId="4" xfId="0" applyBorder="1" applyAlignment="1">
      <alignment wrapText="1"/>
    </xf>
    <xf numFmtId="0" fontId="0" fillId="0" borderId="0" xfId="0" applyBorder="1"/>
    <xf numFmtId="0" fontId="0" fillId="0" borderId="5" xfId="0" applyBorder="1"/>
    <xf numFmtId="0" fontId="0" fillId="0" borderId="0" xfId="0" applyAlignment="1">
      <alignment horizontal="center" wrapText="1"/>
    </xf>
    <xf numFmtId="0" fontId="41" fillId="0" borderId="6" xfId="0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4" xfId="0" applyFont="1" applyBorder="1" applyAlignment="1">
      <alignment wrapText="1"/>
    </xf>
    <xf numFmtId="0" fontId="41" fillId="0" borderId="0" xfId="0" applyFont="1" applyBorder="1"/>
    <xf numFmtId="0" fontId="41" fillId="0" borderId="5" xfId="0" applyFont="1" applyBorder="1"/>
    <xf numFmtId="0" fontId="40" fillId="3" borderId="4" xfId="0" applyFont="1" applyFill="1" applyBorder="1" applyAlignment="1">
      <alignment vertical="center" wrapText="1"/>
    </xf>
    <xf numFmtId="0" fontId="40" fillId="3" borderId="0" xfId="0" applyFont="1" applyFill="1" applyBorder="1" applyAlignment="1">
      <alignment vertical="center" wrapText="1"/>
    </xf>
    <xf numFmtId="0" fontId="0" fillId="0" borderId="0" xfId="0" applyFont="1"/>
    <xf numFmtId="0" fontId="41" fillId="0" borderId="0" xfId="0" applyFont="1"/>
    <xf numFmtId="16" fontId="43" fillId="4" borderId="0" xfId="0" applyNumberFormat="1" applyFont="1" applyFill="1" applyBorder="1" applyAlignment="1">
      <alignment vertical="center"/>
    </xf>
    <xf numFmtId="0" fontId="39" fillId="4" borderId="0" xfId="0" applyFont="1" applyFill="1" applyBorder="1" applyAlignment="1">
      <alignment vertical="center"/>
    </xf>
    <xf numFmtId="0" fontId="44" fillId="4" borderId="4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41" fillId="0" borderId="4" xfId="0" applyFont="1" applyBorder="1"/>
    <xf numFmtId="0" fontId="0" fillId="0" borderId="6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wrapText="1"/>
    </xf>
    <xf numFmtId="0" fontId="0" fillId="0" borderId="7" xfId="0" applyFont="1" applyBorder="1" applyAlignment="1">
      <alignment horizontal="center"/>
    </xf>
    <xf numFmtId="0" fontId="38" fillId="0" borderId="9" xfId="0" applyFont="1" applyBorder="1"/>
    <xf numFmtId="0" fontId="38" fillId="0" borderId="10" xfId="0" applyFont="1" applyBorder="1"/>
    <xf numFmtId="0" fontId="0" fillId="0" borderId="11" xfId="0" applyFont="1" applyBorder="1" applyAlignment="1">
      <alignment horizontal="center"/>
    </xf>
    <xf numFmtId="0" fontId="0" fillId="0" borderId="4" xfId="0" applyFont="1" applyBorder="1"/>
    <xf numFmtId="0" fontId="0" fillId="0" borderId="0" xfId="0" applyFont="1" applyBorder="1"/>
    <xf numFmtId="0" fontId="0" fillId="0" borderId="5" xfId="0" applyFont="1" applyBorder="1"/>
    <xf numFmtId="0" fontId="0" fillId="0" borderId="0" xfId="0" applyFont="1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45" fillId="0" borderId="6" xfId="0" applyFont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wrapText="1"/>
    </xf>
    <xf numFmtId="0" fontId="46" fillId="0" borderId="0" xfId="0" applyFont="1"/>
    <xf numFmtId="0" fontId="47" fillId="5" borderId="6" xfId="0" applyFont="1" applyFill="1" applyBorder="1" applyAlignment="1">
      <alignment horizontal="center" vertical="top" wrapText="1"/>
    </xf>
    <xf numFmtId="0" fontId="47" fillId="5" borderId="6" xfId="0" applyFont="1" applyFill="1" applyBorder="1" applyAlignment="1">
      <alignment horizontal="left" vertical="top" wrapText="1" indent="1"/>
    </xf>
    <xf numFmtId="0" fontId="46" fillId="0" borderId="0" xfId="0" applyFont="1" applyAlignment="1">
      <alignment vertical="center"/>
    </xf>
    <xf numFmtId="0" fontId="47" fillId="5" borderId="6" xfId="0" applyFont="1" applyFill="1" applyBorder="1" applyAlignment="1">
      <alignment vertical="top" wrapText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8" fillId="5" borderId="6" xfId="0" applyFont="1" applyFill="1" applyBorder="1" applyAlignment="1">
      <alignment horizontal="left" vertical="top" wrapText="1"/>
    </xf>
    <xf numFmtId="0" fontId="49" fillId="0" borderId="6" xfId="0" applyFont="1" applyBorder="1" applyAlignment="1">
      <alignment horizontal="center" wrapText="1"/>
    </xf>
    <xf numFmtId="0" fontId="49" fillId="0" borderId="6" xfId="0" applyFont="1" applyBorder="1" applyAlignment="1">
      <alignment horizontal="center"/>
    </xf>
    <xf numFmtId="0" fontId="46" fillId="0" borderId="6" xfId="0" applyFont="1" applyBorder="1" applyAlignment="1">
      <alignment horizontal="center"/>
    </xf>
    <xf numFmtId="0" fontId="46" fillId="0" borderId="6" xfId="0" applyFont="1" applyBorder="1" applyAlignment="1">
      <alignment horizontal="center" wrapText="1"/>
    </xf>
    <xf numFmtId="0" fontId="47" fillId="5" borderId="6" xfId="0" applyFont="1" applyFill="1" applyBorder="1" applyAlignment="1">
      <alignment vertical="center" wrapText="1"/>
    </xf>
    <xf numFmtId="0" fontId="47" fillId="5" borderId="6" xfId="0" applyFont="1" applyFill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 wrapText="1"/>
    </xf>
    <xf numFmtId="0" fontId="46" fillId="0" borderId="6" xfId="0" applyFont="1" applyBorder="1"/>
    <xf numFmtId="0" fontId="46" fillId="0" borderId="12" xfId="0" applyFont="1" applyBorder="1" applyAlignment="1">
      <alignment horizontal="center"/>
    </xf>
    <xf numFmtId="0" fontId="46" fillId="0" borderId="12" xfId="0" applyFont="1" applyBorder="1" applyAlignment="1">
      <alignment vertical="center"/>
    </xf>
    <xf numFmtId="0" fontId="46" fillId="0" borderId="0" xfId="0" applyFont="1" applyBorder="1" applyAlignment="1">
      <alignment horizontal="left" vertical="center" wrapText="1"/>
    </xf>
    <xf numFmtId="0" fontId="49" fillId="0" borderId="8" xfId="0" applyFont="1" applyBorder="1" applyAlignment="1">
      <alignment horizontal="center"/>
    </xf>
    <xf numFmtId="0" fontId="46" fillId="0" borderId="9" xfId="0" applyFont="1" applyBorder="1" applyAlignment="1">
      <alignment vertical="center"/>
    </xf>
    <xf numFmtId="0" fontId="46" fillId="0" borderId="8" xfId="0" applyFont="1" applyBorder="1" applyAlignment="1">
      <alignment horizontal="center" vertical="center"/>
    </xf>
    <xf numFmtId="0" fontId="46" fillId="0" borderId="9" xfId="0" applyFont="1" applyBorder="1"/>
    <xf numFmtId="0" fontId="46" fillId="0" borderId="8" xfId="0" applyFont="1" applyBorder="1"/>
    <xf numFmtId="0" fontId="46" fillId="0" borderId="10" xfId="0" applyFont="1" applyBorder="1"/>
    <xf numFmtId="0" fontId="46" fillId="0" borderId="7" xfId="0" applyFont="1" applyBorder="1"/>
    <xf numFmtId="0" fontId="49" fillId="0" borderId="8" xfId="0" applyFont="1" applyBorder="1" applyAlignment="1">
      <alignment horizontal="center" wrapText="1"/>
    </xf>
    <xf numFmtId="0" fontId="46" fillId="0" borderId="8" xfId="0" applyFont="1" applyBorder="1" applyAlignment="1">
      <alignment horizontal="center"/>
    </xf>
    <xf numFmtId="0" fontId="46" fillId="0" borderId="6" xfId="0" applyFont="1" applyBorder="1" applyAlignment="1"/>
    <xf numFmtId="0" fontId="46" fillId="0" borderId="8" xfId="0" applyFont="1" applyBorder="1" applyAlignment="1"/>
    <xf numFmtId="0" fontId="46" fillId="0" borderId="7" xfId="0" applyFont="1" applyBorder="1" applyAlignment="1"/>
    <xf numFmtId="0" fontId="46" fillId="0" borderId="7" xfId="0" applyFont="1" applyBorder="1" applyAlignment="1">
      <alignment horizontal="center"/>
    </xf>
    <xf numFmtId="0" fontId="47" fillId="5" borderId="0" xfId="0" applyFont="1" applyFill="1" applyBorder="1" applyAlignment="1">
      <alignment vertical="top" wrapText="1"/>
    </xf>
    <xf numFmtId="0" fontId="47" fillId="5" borderId="0" xfId="0" applyFont="1" applyFill="1" applyBorder="1" applyAlignment="1">
      <alignment horizontal="left" vertical="top" wrapText="1" indent="2"/>
    </xf>
    <xf numFmtId="0" fontId="47" fillId="5" borderId="0" xfId="0" applyFont="1" applyFill="1" applyBorder="1" applyAlignment="1">
      <alignment horizontal="center" vertical="top" wrapText="1"/>
    </xf>
    <xf numFmtId="0" fontId="47" fillId="5" borderId="0" xfId="0" applyFont="1" applyFill="1" applyBorder="1" applyAlignment="1">
      <alignment horizontal="left" vertical="top" wrapText="1"/>
    </xf>
    <xf numFmtId="0" fontId="46" fillId="0" borderId="0" xfId="0" applyFont="1" applyAlignment="1">
      <alignment horizontal="left" wrapText="1"/>
    </xf>
    <xf numFmtId="0" fontId="46" fillId="0" borderId="0" xfId="0" applyFont="1" applyAlignment="1">
      <alignment horizontal="left"/>
    </xf>
    <xf numFmtId="0" fontId="46" fillId="0" borderId="4" xfId="0" applyFont="1" applyBorder="1" applyAlignment="1">
      <alignment horizontal="left" vertical="center" wrapText="1"/>
    </xf>
    <xf numFmtId="0" fontId="46" fillId="0" borderId="5" xfId="0" applyFont="1" applyBorder="1" applyAlignment="1">
      <alignment horizontal="left" vertical="center" wrapText="1"/>
    </xf>
    <xf numFmtId="0" fontId="46" fillId="0" borderId="9" xfId="0" applyFont="1" applyBorder="1" applyAlignment="1">
      <alignment horizontal="left" vertical="center" wrapText="1"/>
    </xf>
    <xf numFmtId="0" fontId="47" fillId="5" borderId="9" xfId="0" applyFont="1" applyFill="1" applyBorder="1" applyAlignment="1">
      <alignment horizontal="left" vertical="top" wrapText="1"/>
    </xf>
    <xf numFmtId="0" fontId="47" fillId="5" borderId="10" xfId="0" applyFont="1" applyFill="1" applyBorder="1" applyAlignment="1">
      <alignment horizontal="left" vertical="top" wrapText="1"/>
    </xf>
    <xf numFmtId="0" fontId="47" fillId="5" borderId="7" xfId="0" applyFont="1" applyFill="1" applyBorder="1" applyAlignment="1">
      <alignment horizontal="center" vertical="top" wrapText="1"/>
    </xf>
    <xf numFmtId="164" fontId="47" fillId="5" borderId="7" xfId="0" applyNumberFormat="1" applyFont="1" applyFill="1" applyBorder="1" applyAlignment="1">
      <alignment horizontal="center" vertical="top" wrapText="1"/>
    </xf>
    <xf numFmtId="0" fontId="48" fillId="5" borderId="13" xfId="0" applyFont="1" applyFill="1" applyBorder="1" applyAlignment="1">
      <alignment horizontal="left" vertical="top" wrapText="1"/>
    </xf>
    <xf numFmtId="0" fontId="49" fillId="0" borderId="14" xfId="0" applyFont="1" applyBorder="1" applyAlignment="1">
      <alignment horizontal="center" wrapText="1"/>
    </xf>
    <xf numFmtId="0" fontId="46" fillId="0" borderId="15" xfId="0" applyFont="1" applyBorder="1"/>
    <xf numFmtId="0" fontId="46" fillId="0" borderId="12" xfId="0" applyFont="1" applyBorder="1"/>
    <xf numFmtId="0" fontId="46" fillId="0" borderId="12" xfId="0" applyFont="1" applyBorder="1" applyAlignment="1">
      <alignment wrapText="1"/>
    </xf>
    <xf numFmtId="0" fontId="46" fillId="0" borderId="16" xfId="0" applyFont="1" applyBorder="1"/>
    <xf numFmtId="0" fontId="46" fillId="0" borderId="9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41" fillId="0" borderId="0" xfId="0" applyFont="1" applyBorder="1" applyAlignment="1">
      <alignment wrapText="1"/>
    </xf>
    <xf numFmtId="0" fontId="41" fillId="0" borderId="6" xfId="0" applyFont="1" applyFill="1" applyBorder="1" applyAlignment="1">
      <alignment horizontal="center" vertical="center"/>
    </xf>
    <xf numFmtId="3" fontId="50" fillId="0" borderId="6" xfId="0" applyNumberFormat="1" applyFont="1" applyBorder="1" applyAlignment="1">
      <alignment horizontal="center" vertical="center"/>
    </xf>
    <xf numFmtId="3" fontId="50" fillId="0" borderId="18" xfId="0" applyNumberFormat="1" applyFont="1" applyBorder="1" applyAlignment="1">
      <alignment horizontal="center" vertical="center"/>
    </xf>
    <xf numFmtId="3" fontId="50" fillId="0" borderId="6" xfId="0" applyNumberFormat="1" applyFont="1" applyFill="1" applyBorder="1" applyAlignment="1">
      <alignment horizontal="center" vertical="center"/>
    </xf>
    <xf numFmtId="1" fontId="46" fillId="0" borderId="6" xfId="3" applyNumberFormat="1" applyFont="1" applyFill="1" applyBorder="1" applyAlignment="1">
      <alignment horizontal="center" vertical="center" wrapText="1"/>
    </xf>
    <xf numFmtId="0" fontId="46" fillId="0" borderId="6" xfId="3" applyNumberFormat="1" applyFont="1" applyFill="1" applyBorder="1" applyAlignment="1">
      <alignment horizontal="center" vertical="center" wrapText="1"/>
    </xf>
    <xf numFmtId="1" fontId="46" fillId="0" borderId="7" xfId="3" applyNumberFormat="1" applyFont="1" applyFill="1" applyBorder="1" applyAlignment="1">
      <alignment horizontal="center" vertical="center" wrapText="1"/>
    </xf>
    <xf numFmtId="0" fontId="46" fillId="0" borderId="7" xfId="3" applyNumberFormat="1" applyFont="1" applyFill="1" applyBorder="1" applyAlignment="1">
      <alignment horizontal="center" vertical="center" wrapText="1"/>
    </xf>
    <xf numFmtId="2" fontId="41" fillId="0" borderId="0" xfId="0" applyNumberFormat="1" applyFont="1"/>
    <xf numFmtId="3" fontId="0" fillId="0" borderId="6" xfId="0" applyNumberFormat="1" applyFont="1" applyBorder="1" applyAlignment="1">
      <alignment horizontal="center"/>
    </xf>
    <xf numFmtId="3" fontId="0" fillId="0" borderId="8" xfId="0" applyNumberFormat="1" applyFont="1" applyBorder="1" applyAlignment="1">
      <alignment horizontal="center"/>
    </xf>
    <xf numFmtId="3" fontId="0" fillId="0" borderId="7" xfId="0" applyNumberFormat="1" applyFont="1" applyBorder="1" applyAlignment="1">
      <alignment horizontal="center"/>
    </xf>
    <xf numFmtId="3" fontId="0" fillId="0" borderId="1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2" fontId="0" fillId="0" borderId="23" xfId="0" applyNumberFormat="1" applyBorder="1" applyAlignment="1">
      <alignment horizontal="left"/>
    </xf>
    <xf numFmtId="2" fontId="0" fillId="0" borderId="24" xfId="0" applyNumberFormat="1" applyBorder="1" applyAlignment="1">
      <alignment horizontal="left"/>
    </xf>
    <xf numFmtId="2" fontId="0" fillId="0" borderId="25" xfId="0" applyNumberFormat="1" applyBorder="1" applyAlignment="1">
      <alignment horizontal="left"/>
    </xf>
    <xf numFmtId="0" fontId="16" fillId="0" borderId="26" xfId="0" applyFont="1" applyFill="1" applyBorder="1" applyAlignment="1">
      <alignment vertical="center"/>
    </xf>
    <xf numFmtId="0" fontId="16" fillId="0" borderId="26" xfId="0" applyFont="1" applyBorder="1" applyAlignment="1">
      <alignment vertical="center"/>
    </xf>
    <xf numFmtId="0" fontId="0" fillId="0" borderId="27" xfId="0" applyBorder="1" applyAlignment="1">
      <alignment horizontal="center"/>
    </xf>
    <xf numFmtId="0" fontId="16" fillId="0" borderId="28" xfId="0" applyFont="1" applyBorder="1" applyAlignment="1">
      <alignment vertical="center"/>
    </xf>
    <xf numFmtId="2" fontId="0" fillId="0" borderId="29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0" fontId="19" fillId="0" borderId="6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vertical="center" wrapText="1"/>
    </xf>
    <xf numFmtId="0" fontId="19" fillId="0" borderId="9" xfId="0" applyFont="1" applyFill="1" applyBorder="1" applyAlignment="1">
      <alignment horizontal="center" vertical="center" textRotation="90" wrapText="1"/>
    </xf>
    <xf numFmtId="0" fontId="0" fillId="0" borderId="6" xfId="0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textRotation="90" wrapText="1"/>
    </xf>
    <xf numFmtId="0" fontId="12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 shrinkToFit="1"/>
    </xf>
    <xf numFmtId="0" fontId="13" fillId="0" borderId="0" xfId="0" applyFont="1" applyBorder="1"/>
    <xf numFmtId="0" fontId="12" fillId="0" borderId="9" xfId="2" applyFont="1" applyFill="1" applyBorder="1" applyAlignment="1">
      <alignment horizontal="center" vertical="center" wrapText="1"/>
    </xf>
    <xf numFmtId="0" fontId="19" fillId="0" borderId="6" xfId="2" applyFont="1" applyFill="1" applyBorder="1" applyAlignment="1">
      <alignment horizontal="center" vertical="center" wrapText="1"/>
    </xf>
    <xf numFmtId="0" fontId="19" fillId="0" borderId="8" xfId="2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12" fillId="0" borderId="10" xfId="2" applyFont="1" applyFill="1" applyBorder="1" applyAlignment="1">
      <alignment horizontal="center" vertical="center" wrapText="1"/>
    </xf>
    <xf numFmtId="0" fontId="19" fillId="0" borderId="7" xfId="2" applyFont="1" applyFill="1" applyBorder="1" applyAlignment="1">
      <alignment horizontal="center" vertical="center" wrapText="1"/>
    </xf>
    <xf numFmtId="0" fontId="19" fillId="0" borderId="11" xfId="2" applyFont="1" applyFill="1" applyBorder="1" applyAlignment="1">
      <alignment horizontal="center" vertical="center" wrapText="1"/>
    </xf>
    <xf numFmtId="0" fontId="13" fillId="0" borderId="0" xfId="0" applyFont="1"/>
    <xf numFmtId="0" fontId="21" fillId="0" borderId="0" xfId="0" applyFont="1"/>
    <xf numFmtId="0" fontId="12" fillId="0" borderId="0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 wrapText="1"/>
    </xf>
    <xf numFmtId="0" fontId="23" fillId="0" borderId="0" xfId="0" applyFont="1"/>
    <xf numFmtId="0" fontId="22" fillId="6" borderId="9" xfId="2" applyFont="1" applyFill="1" applyBorder="1" applyAlignment="1">
      <alignment horizontal="center" vertical="center" wrapText="1"/>
    </xf>
    <xf numFmtId="0" fontId="20" fillId="6" borderId="6" xfId="2" applyFont="1" applyFill="1" applyBorder="1" applyAlignment="1">
      <alignment horizontal="center" vertical="center" wrapText="1"/>
    </xf>
    <xf numFmtId="0" fontId="20" fillId="6" borderId="8" xfId="2" applyFont="1" applyFill="1" applyBorder="1" applyAlignment="1">
      <alignment horizontal="center" vertical="center" wrapText="1"/>
    </xf>
    <xf numFmtId="0" fontId="51" fillId="0" borderId="0" xfId="0" applyFont="1" applyBorder="1" applyAlignment="1">
      <alignment vertical="center"/>
    </xf>
    <xf numFmtId="2" fontId="0" fillId="0" borderId="4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2" fontId="0" fillId="0" borderId="5" xfId="0" applyNumberFormat="1" applyBorder="1" applyAlignment="1">
      <alignment horizontal="center"/>
    </xf>
    <xf numFmtId="0" fontId="16" fillId="0" borderId="32" xfId="0" applyFont="1" applyFill="1" applyBorder="1" applyAlignment="1">
      <alignment vertical="center"/>
    </xf>
    <xf numFmtId="2" fontId="0" fillId="0" borderId="33" xfId="0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19" xfId="0" applyFont="1" applyBorder="1" applyAlignment="1">
      <alignment horizontal="center"/>
    </xf>
    <xf numFmtId="0" fontId="45" fillId="0" borderId="20" xfId="0" applyFont="1" applyBorder="1" applyAlignment="1">
      <alignment horizontal="center"/>
    </xf>
    <xf numFmtId="0" fontId="45" fillId="0" borderId="21" xfId="0" applyFont="1" applyBorder="1" applyAlignment="1">
      <alignment horizontal="center"/>
    </xf>
    <xf numFmtId="2" fontId="45" fillId="0" borderId="19" xfId="0" applyNumberFormat="1" applyFont="1" applyBorder="1" applyAlignment="1">
      <alignment horizontal="center"/>
    </xf>
    <xf numFmtId="2" fontId="45" fillId="0" borderId="20" xfId="0" applyNumberFormat="1" applyFont="1" applyBorder="1" applyAlignment="1">
      <alignment horizontal="center"/>
    </xf>
    <xf numFmtId="2" fontId="45" fillId="0" borderId="21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left"/>
    </xf>
    <xf numFmtId="2" fontId="45" fillId="0" borderId="33" xfId="0" applyNumberFormat="1" applyFont="1" applyBorder="1" applyAlignment="1">
      <alignment horizontal="center"/>
    </xf>
    <xf numFmtId="2" fontId="45" fillId="0" borderId="22" xfId="0" applyNumberFormat="1" applyFont="1" applyBorder="1" applyAlignment="1">
      <alignment horizontal="center"/>
    </xf>
    <xf numFmtId="2" fontId="45" fillId="0" borderId="29" xfId="0" applyNumberFormat="1" applyFont="1" applyBorder="1" applyAlignment="1">
      <alignment horizontal="center"/>
    </xf>
    <xf numFmtId="1" fontId="45" fillId="0" borderId="19" xfId="0" applyNumberFormat="1" applyFont="1" applyBorder="1" applyAlignment="1">
      <alignment horizontal="center"/>
    </xf>
    <xf numFmtId="1" fontId="45" fillId="0" borderId="20" xfId="0" applyNumberFormat="1" applyFont="1" applyBorder="1" applyAlignment="1">
      <alignment horizontal="center"/>
    </xf>
    <xf numFmtId="1" fontId="45" fillId="0" borderId="21" xfId="0" applyNumberFormat="1" applyFont="1" applyBorder="1" applyAlignment="1">
      <alignment horizontal="center"/>
    </xf>
    <xf numFmtId="1" fontId="45" fillId="0" borderId="33" xfId="0" applyNumberFormat="1" applyFont="1" applyBorder="1" applyAlignment="1">
      <alignment horizontal="center"/>
    </xf>
    <xf numFmtId="1" fontId="45" fillId="0" borderId="22" xfId="0" applyNumberFormat="1" applyFont="1" applyBorder="1" applyAlignment="1">
      <alignment horizontal="center"/>
    </xf>
    <xf numFmtId="1" fontId="45" fillId="0" borderId="29" xfId="0" applyNumberFormat="1" applyFont="1" applyBorder="1" applyAlignment="1">
      <alignment horizontal="center"/>
    </xf>
    <xf numFmtId="164" fontId="45" fillId="0" borderId="19" xfId="0" applyNumberFormat="1" applyFont="1" applyBorder="1" applyAlignment="1">
      <alignment horizontal="center"/>
    </xf>
    <xf numFmtId="164" fontId="45" fillId="0" borderId="20" xfId="0" applyNumberFormat="1" applyFont="1" applyBorder="1" applyAlignment="1">
      <alignment horizontal="center"/>
    </xf>
    <xf numFmtId="164" fontId="45" fillId="0" borderId="21" xfId="0" applyNumberFormat="1" applyFont="1" applyBorder="1" applyAlignment="1">
      <alignment horizontal="center"/>
    </xf>
    <xf numFmtId="164" fontId="45" fillId="0" borderId="33" xfId="0" applyNumberFormat="1" applyFont="1" applyBorder="1" applyAlignment="1">
      <alignment horizontal="center"/>
    </xf>
    <xf numFmtId="164" fontId="45" fillId="0" borderId="22" xfId="0" applyNumberFormat="1" applyFont="1" applyBorder="1" applyAlignment="1">
      <alignment horizontal="center"/>
    </xf>
    <xf numFmtId="164" fontId="45" fillId="0" borderId="35" xfId="0" applyNumberFormat="1" applyFont="1" applyBorder="1" applyAlignment="1">
      <alignment horizontal="center"/>
    </xf>
    <xf numFmtId="164" fontId="45" fillId="0" borderId="29" xfId="0" applyNumberFormat="1" applyFont="1" applyBorder="1" applyAlignment="1">
      <alignment horizontal="center"/>
    </xf>
    <xf numFmtId="2" fontId="0" fillId="0" borderId="27" xfId="0" applyNumberFormat="1" applyBorder="1" applyAlignment="1">
      <alignment horizontal="center"/>
    </xf>
    <xf numFmtId="0" fontId="46" fillId="0" borderId="6" xfId="2" applyFont="1" applyBorder="1" applyAlignment="1">
      <alignment horizontal="center" vertical="center" wrapText="1"/>
    </xf>
    <xf numFmtId="1" fontId="46" fillId="0" borderId="6" xfId="2" applyNumberFormat="1" applyFont="1" applyFill="1" applyBorder="1" applyAlignment="1">
      <alignment horizontal="center" vertical="center" wrapText="1"/>
    </xf>
    <xf numFmtId="0" fontId="52" fillId="3" borderId="0" xfId="0" applyFont="1" applyFill="1" applyBorder="1" applyAlignment="1">
      <alignment vertical="center" wrapText="1"/>
    </xf>
    <xf numFmtId="0" fontId="46" fillId="0" borderId="8" xfId="2" applyFont="1" applyBorder="1" applyAlignment="1">
      <alignment horizontal="center" vertical="center" wrapText="1"/>
    </xf>
    <xf numFmtId="0" fontId="53" fillId="3" borderId="15" xfId="0" applyFont="1" applyFill="1" applyBorder="1" applyAlignment="1">
      <alignment horizontal="center" vertical="center" wrapText="1"/>
    </xf>
    <xf numFmtId="0" fontId="53" fillId="3" borderId="12" xfId="0" applyFont="1" applyFill="1" applyBorder="1" applyAlignment="1">
      <alignment horizontal="center" vertical="center" wrapText="1"/>
    </xf>
    <xf numFmtId="0" fontId="53" fillId="3" borderId="16" xfId="0" applyFont="1" applyFill="1" applyBorder="1" applyAlignment="1">
      <alignment horizontal="center" vertical="center" wrapText="1"/>
    </xf>
    <xf numFmtId="1" fontId="46" fillId="0" borderId="8" xfId="2" applyNumberFormat="1" applyFont="1" applyFill="1" applyBorder="1" applyAlignment="1">
      <alignment horizontal="center" vertical="center" wrapText="1"/>
    </xf>
    <xf numFmtId="0" fontId="39" fillId="0" borderId="22" xfId="0" applyFont="1" applyFill="1" applyBorder="1" applyAlignment="1">
      <alignment horizontal="center" vertical="center" wrapText="1"/>
    </xf>
    <xf numFmtId="0" fontId="39" fillId="0" borderId="0" xfId="0" applyFont="1"/>
    <xf numFmtId="0" fontId="54" fillId="4" borderId="0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left"/>
    </xf>
    <xf numFmtId="0" fontId="39" fillId="0" borderId="0" xfId="0" applyFont="1" applyBorder="1" applyAlignment="1">
      <alignment horizontal="center" vertical="center"/>
    </xf>
    <xf numFmtId="165" fontId="39" fillId="0" borderId="0" xfId="0" applyNumberFormat="1" applyFont="1" applyFill="1" applyBorder="1" applyAlignment="1">
      <alignment horizontal="center" vertical="center"/>
    </xf>
    <xf numFmtId="165" fontId="43" fillId="0" borderId="0" xfId="0" applyNumberFormat="1" applyFont="1" applyBorder="1" applyAlignment="1">
      <alignment horizontal="center"/>
    </xf>
    <xf numFmtId="0" fontId="54" fillId="4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/>
    </xf>
    <xf numFmtId="0" fontId="55" fillId="0" borderId="0" xfId="0" applyFont="1" applyBorder="1" applyAlignment="1">
      <alignment wrapText="1"/>
    </xf>
    <xf numFmtId="0" fontId="43" fillId="0" borderId="0" xfId="0" applyFont="1" applyBorder="1" applyAlignment="1">
      <alignment wrapText="1"/>
    </xf>
    <xf numFmtId="0" fontId="43" fillId="0" borderId="45" xfId="0" applyFont="1" applyFill="1" applyBorder="1" applyAlignment="1">
      <alignment horizontal="center" vertical="center" wrapText="1"/>
    </xf>
    <xf numFmtId="9" fontId="39" fillId="0" borderId="22" xfId="0" applyNumberFormat="1" applyFont="1" applyFill="1" applyBorder="1" applyAlignment="1">
      <alignment horizontal="center" vertical="center" wrapText="1"/>
    </xf>
    <xf numFmtId="0" fontId="39" fillId="0" borderId="46" xfId="0" applyFont="1" applyFill="1" applyBorder="1" applyAlignment="1">
      <alignment horizontal="center" vertical="center" wrapText="1"/>
    </xf>
    <xf numFmtId="49" fontId="43" fillId="0" borderId="45" xfId="0" applyNumberFormat="1" applyFont="1" applyFill="1" applyBorder="1" applyAlignment="1">
      <alignment horizontal="center" wrapText="1"/>
    </xf>
    <xf numFmtId="166" fontId="39" fillId="0" borderId="22" xfId="0" applyNumberFormat="1" applyFont="1" applyFill="1" applyBorder="1" applyAlignment="1">
      <alignment horizontal="center" wrapText="1"/>
    </xf>
    <xf numFmtId="0" fontId="39" fillId="0" borderId="22" xfId="0" applyNumberFormat="1" applyFont="1" applyFill="1" applyBorder="1" applyAlignment="1">
      <alignment horizontal="center" wrapText="1"/>
    </xf>
    <xf numFmtId="0" fontId="39" fillId="0" borderId="46" xfId="0" applyNumberFormat="1" applyFont="1" applyFill="1" applyBorder="1" applyAlignment="1">
      <alignment horizontal="center" wrapText="1"/>
    </xf>
    <xf numFmtId="0" fontId="43" fillId="0" borderId="45" xfId="0" applyNumberFormat="1" applyFont="1" applyFill="1" applyBorder="1" applyAlignment="1">
      <alignment horizontal="center" wrapText="1"/>
    </xf>
    <xf numFmtId="0" fontId="39" fillId="0" borderId="47" xfId="0" applyNumberFormat="1" applyFont="1" applyFill="1" applyBorder="1" applyAlignment="1">
      <alignment horizontal="center" wrapText="1"/>
    </xf>
    <xf numFmtId="0" fontId="39" fillId="0" borderId="48" xfId="0" applyNumberFormat="1" applyFont="1" applyFill="1" applyBorder="1" applyAlignment="1">
      <alignment horizontal="center" wrapText="1"/>
    </xf>
    <xf numFmtId="2" fontId="43" fillId="0" borderId="0" xfId="0" applyNumberFormat="1" applyFont="1" applyAlignment="1">
      <alignment horizontal="center"/>
    </xf>
    <xf numFmtId="0" fontId="43" fillId="0" borderId="26" xfId="0" applyFont="1" applyFill="1" applyBorder="1" applyAlignment="1">
      <alignment horizontal="center" vertical="center" wrapText="1"/>
    </xf>
    <xf numFmtId="9" fontId="39" fillId="0" borderId="27" xfId="0" applyNumberFormat="1" applyFont="1" applyFill="1" applyBorder="1" applyAlignment="1">
      <alignment horizontal="center" vertical="center" wrapText="1"/>
    </xf>
    <xf numFmtId="49" fontId="43" fillId="0" borderId="26" xfId="0" applyNumberFormat="1" applyFont="1" applyFill="1" applyBorder="1" applyAlignment="1">
      <alignment horizontal="center" wrapText="1"/>
    </xf>
    <xf numFmtId="0" fontId="39" fillId="0" borderId="27" xfId="0" applyNumberFormat="1" applyFont="1" applyFill="1" applyBorder="1" applyAlignment="1">
      <alignment horizontal="center" wrapText="1"/>
    </xf>
    <xf numFmtId="0" fontId="43" fillId="0" borderId="26" xfId="0" applyNumberFormat="1" applyFont="1" applyFill="1" applyBorder="1" applyAlignment="1">
      <alignment horizontal="center" wrapText="1"/>
    </xf>
    <xf numFmtId="0" fontId="43" fillId="0" borderId="49" xfId="0" applyNumberFormat="1" applyFont="1" applyFill="1" applyBorder="1" applyAlignment="1">
      <alignment horizontal="center" wrapText="1"/>
    </xf>
    <xf numFmtId="49" fontId="43" fillId="0" borderId="50" xfId="0" applyNumberFormat="1" applyFont="1" applyFill="1" applyBorder="1" applyAlignment="1">
      <alignment horizontal="center" wrapText="1"/>
    </xf>
    <xf numFmtId="0" fontId="39" fillId="0" borderId="29" xfId="0" applyNumberFormat="1" applyFont="1" applyFill="1" applyBorder="1" applyAlignment="1">
      <alignment horizontal="center" wrapText="1"/>
    </xf>
    <xf numFmtId="0" fontId="39" fillId="0" borderId="30" xfId="0" applyNumberFormat="1" applyFont="1" applyFill="1" applyBorder="1" applyAlignment="1">
      <alignment horizontal="center" wrapText="1"/>
    </xf>
    <xf numFmtId="0" fontId="43" fillId="0" borderId="51" xfId="0" applyFont="1" applyFill="1" applyBorder="1" applyAlignment="1">
      <alignment horizontal="center" vertical="center" wrapText="1"/>
    </xf>
    <xf numFmtId="0" fontId="39" fillId="0" borderId="52" xfId="0" applyFont="1" applyFill="1" applyBorder="1" applyAlignment="1">
      <alignment horizontal="center" vertical="center" wrapText="1"/>
    </xf>
    <xf numFmtId="9" fontId="39" fillId="0" borderId="52" xfId="0" applyNumberFormat="1" applyFont="1" applyFill="1" applyBorder="1" applyAlignment="1">
      <alignment horizontal="center" vertical="center" wrapText="1"/>
    </xf>
    <xf numFmtId="0" fontId="39" fillId="0" borderId="53" xfId="0" applyFont="1" applyFill="1" applyBorder="1" applyAlignment="1">
      <alignment horizontal="center" vertical="center" wrapText="1"/>
    </xf>
    <xf numFmtId="0" fontId="43" fillId="0" borderId="24" xfId="0" applyNumberFormat="1" applyFont="1" applyFill="1" applyBorder="1" applyAlignment="1">
      <alignment horizontal="center" wrapText="1"/>
    </xf>
    <xf numFmtId="166" fontId="39" fillId="0" borderId="20" xfId="0" applyNumberFormat="1" applyFont="1" applyFill="1" applyBorder="1" applyAlignment="1">
      <alignment horizontal="center" wrapText="1"/>
    </xf>
    <xf numFmtId="0" fontId="39" fillId="0" borderId="54" xfId="0" applyNumberFormat="1" applyFont="1" applyFill="1" applyBorder="1" applyAlignment="1">
      <alignment horizontal="center" wrapText="1"/>
    </xf>
    <xf numFmtId="0" fontId="43" fillId="0" borderId="44" xfId="0" applyNumberFormat="1" applyFont="1" applyFill="1" applyBorder="1" applyAlignment="1">
      <alignment horizontal="center" wrapText="1"/>
    </xf>
    <xf numFmtId="166" fontId="39" fillId="0" borderId="37" xfId="0" applyNumberFormat="1" applyFont="1" applyFill="1" applyBorder="1" applyAlignment="1">
      <alignment horizontal="center" wrapText="1"/>
    </xf>
    <xf numFmtId="0" fontId="39" fillId="0" borderId="55" xfId="0" applyNumberFormat="1" applyFont="1" applyFill="1" applyBorder="1" applyAlignment="1">
      <alignment horizontal="center" wrapText="1"/>
    </xf>
    <xf numFmtId="0" fontId="43" fillId="0" borderId="56" xfId="0" applyFont="1" applyFill="1" applyBorder="1" applyAlignment="1">
      <alignment horizontal="center" vertical="center" wrapText="1"/>
    </xf>
    <xf numFmtId="0" fontId="39" fillId="0" borderId="57" xfId="0" applyFont="1" applyFill="1" applyBorder="1" applyAlignment="1">
      <alignment horizontal="center" vertical="center" wrapText="1"/>
    </xf>
    <xf numFmtId="9" fontId="39" fillId="0" borderId="58" xfId="0" applyNumberFormat="1" applyFont="1" applyFill="1" applyBorder="1" applyAlignment="1">
      <alignment horizontal="center" vertical="center" wrapText="1"/>
    </xf>
    <xf numFmtId="166" fontId="39" fillId="0" borderId="22" xfId="0" applyNumberFormat="1" applyFont="1" applyFill="1" applyBorder="1" applyAlignment="1">
      <alignment horizontal="center"/>
    </xf>
    <xf numFmtId="166" fontId="39" fillId="0" borderId="27" xfId="0" applyNumberFormat="1" applyFont="1" applyFill="1" applyBorder="1" applyAlignment="1">
      <alignment horizontal="center"/>
    </xf>
    <xf numFmtId="0" fontId="39" fillId="0" borderId="45" xfId="0" applyFont="1" applyFill="1" applyBorder="1"/>
    <xf numFmtId="166" fontId="39" fillId="0" borderId="22" xfId="0" applyNumberFormat="1" applyFont="1" applyFill="1" applyBorder="1"/>
    <xf numFmtId="166" fontId="39" fillId="0" borderId="27" xfId="0" applyNumberFormat="1" applyFont="1" applyFill="1" applyBorder="1"/>
    <xf numFmtId="0" fontId="39" fillId="0" borderId="50" xfId="0" applyFont="1" applyFill="1" applyBorder="1"/>
    <xf numFmtId="0" fontId="39" fillId="0" borderId="29" xfId="0" applyFont="1" applyFill="1" applyBorder="1"/>
    <xf numFmtId="0" fontId="39" fillId="0" borderId="30" xfId="0" applyFont="1" applyFill="1" applyBorder="1"/>
    <xf numFmtId="0" fontId="39" fillId="0" borderId="22" xfId="0" applyFont="1" applyBorder="1" applyAlignment="1"/>
    <xf numFmtId="0" fontId="39" fillId="0" borderId="26" xfId="0" applyFont="1" applyBorder="1" applyAlignment="1"/>
    <xf numFmtId="0" fontId="39" fillId="0" borderId="0" xfId="0" applyFont="1" applyBorder="1" applyAlignment="1">
      <alignment horizontal="left" wrapText="1"/>
    </xf>
    <xf numFmtId="167" fontId="56" fillId="0" borderId="0" xfId="1" applyFont="1" applyFill="1" applyBorder="1" applyAlignment="1">
      <alignment vertical="center" wrapText="1" shrinkToFit="1"/>
    </xf>
    <xf numFmtId="167" fontId="56" fillId="0" borderId="0" xfId="1" applyFont="1"/>
    <xf numFmtId="167" fontId="39" fillId="0" borderId="18" xfId="1" applyFont="1" applyFill="1" applyBorder="1" applyAlignment="1">
      <alignment horizontal="center" vertical="center"/>
    </xf>
    <xf numFmtId="167" fontId="56" fillId="7" borderId="116" xfId="1" applyFont="1" applyFill="1" applyBorder="1" applyAlignment="1">
      <alignment horizontal="center"/>
    </xf>
    <xf numFmtId="167" fontId="56" fillId="7" borderId="117" xfId="1" applyFont="1" applyFill="1" applyBorder="1" applyAlignment="1">
      <alignment horizontal="left"/>
    </xf>
    <xf numFmtId="167" fontId="56" fillId="7" borderId="0" xfId="1" applyFont="1" applyFill="1" applyBorder="1" applyAlignment="1">
      <alignment horizontal="left"/>
    </xf>
    <xf numFmtId="167" fontId="56" fillId="7" borderId="0" xfId="1" applyFont="1" applyFill="1" applyBorder="1" applyAlignment="1">
      <alignment horizontal="center"/>
    </xf>
    <xf numFmtId="167" fontId="56" fillId="0" borderId="116" xfId="1" applyFont="1" applyBorder="1" applyAlignment="1">
      <alignment horizontal="center"/>
    </xf>
    <xf numFmtId="167" fontId="56" fillId="0" borderId="0" xfId="1" applyFont="1" applyAlignment="1">
      <alignment horizontal="center"/>
    </xf>
    <xf numFmtId="167" fontId="57" fillId="8" borderId="0" xfId="1" applyFont="1" applyFill="1" applyBorder="1" applyAlignment="1">
      <alignment horizontal="center" wrapText="1"/>
    </xf>
    <xf numFmtId="167" fontId="56" fillId="0" borderId="0" xfId="1" applyFont="1" applyBorder="1" applyAlignment="1">
      <alignment horizontal="center"/>
    </xf>
    <xf numFmtId="167" fontId="58" fillId="6" borderId="0" xfId="1" applyFont="1" applyFill="1" applyBorder="1" applyAlignment="1">
      <alignment vertical="center" wrapText="1" shrinkToFit="1"/>
    </xf>
    <xf numFmtId="167" fontId="56" fillId="0" borderId="0" xfId="1" applyFont="1" applyBorder="1"/>
    <xf numFmtId="167" fontId="39" fillId="0" borderId="59" xfId="1" applyFont="1" applyFill="1" applyBorder="1" applyAlignment="1">
      <alignment horizontal="center" vertical="center"/>
    </xf>
    <xf numFmtId="167" fontId="39" fillId="7" borderId="6" xfId="1" applyFont="1" applyFill="1" applyBorder="1" applyAlignment="1">
      <alignment horizontal="center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48" fillId="5" borderId="13" xfId="0" applyFont="1" applyFill="1" applyBorder="1" applyAlignment="1">
      <alignment horizontal="center" vertical="center" wrapText="1"/>
    </xf>
    <xf numFmtId="0" fontId="47" fillId="5" borderId="6" xfId="0" applyFont="1" applyFill="1" applyBorder="1" applyAlignment="1">
      <alignment vertical="top" wrapText="1"/>
    </xf>
    <xf numFmtId="0" fontId="46" fillId="0" borderId="6" xfId="0" applyFont="1" applyBorder="1" applyAlignment="1">
      <alignment horizontal="center"/>
    </xf>
    <xf numFmtId="0" fontId="46" fillId="0" borderId="0" xfId="0" applyFont="1" applyBorder="1" applyAlignment="1">
      <alignment horizontal="left" vertical="center" wrapText="1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49" fillId="0" borderId="6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/>
    </xf>
    <xf numFmtId="0" fontId="46" fillId="0" borderId="0" xfId="0" applyFont="1" applyBorder="1"/>
    <xf numFmtId="0" fontId="49" fillId="0" borderId="6" xfId="0" applyFont="1" applyBorder="1" applyAlignment="1">
      <alignment horizontal="center" vertical="center"/>
    </xf>
    <xf numFmtId="164" fontId="49" fillId="0" borderId="6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center" wrapText="1"/>
    </xf>
    <xf numFmtId="0" fontId="49" fillId="0" borderId="0" xfId="0" applyFont="1" applyAlignment="1">
      <alignment horizontal="center" wrapText="1"/>
    </xf>
    <xf numFmtId="0" fontId="59" fillId="0" borderId="0" xfId="0" applyFont="1"/>
    <xf numFmtId="0" fontId="60" fillId="0" borderId="0" xfId="0" applyFont="1" applyBorder="1" applyAlignment="1">
      <alignment horizontal="center"/>
    </xf>
    <xf numFmtId="0" fontId="41" fillId="0" borderId="0" xfId="0" applyFont="1" applyFill="1" applyBorder="1" applyAlignment="1">
      <alignment horizontal="center" vertical="center"/>
    </xf>
    <xf numFmtId="3" fontId="41" fillId="0" borderId="0" xfId="0" applyNumberFormat="1" applyFont="1" applyFill="1" applyBorder="1" applyAlignment="1">
      <alignment horizontal="center" vertical="center"/>
    </xf>
    <xf numFmtId="3" fontId="50" fillId="0" borderId="0" xfId="0" applyNumberFormat="1" applyFont="1" applyFill="1" applyBorder="1" applyAlignment="1">
      <alignment horizontal="center" vertical="center"/>
    </xf>
    <xf numFmtId="2" fontId="0" fillId="0" borderId="19" xfId="0" applyNumberFormat="1" applyFont="1" applyBorder="1" applyAlignment="1">
      <alignment horizontal="center"/>
    </xf>
    <xf numFmtId="2" fontId="0" fillId="0" borderId="38" xfId="0" applyNumberFormat="1" applyFont="1" applyBorder="1" applyAlignment="1">
      <alignment horizontal="center"/>
    </xf>
    <xf numFmtId="2" fontId="0" fillId="0" borderId="39" xfId="0" applyNumberFormat="1" applyFont="1" applyBorder="1" applyAlignment="1">
      <alignment horizontal="center"/>
    </xf>
    <xf numFmtId="2" fontId="0" fillId="0" borderId="40" xfId="0" applyNumberFormat="1" applyFont="1" applyBorder="1" applyAlignment="1">
      <alignment horizontal="center"/>
    </xf>
    <xf numFmtId="2" fontId="0" fillId="0" borderId="20" xfId="0" applyNumberFormat="1" applyFont="1" applyBorder="1" applyAlignment="1">
      <alignment horizontal="center"/>
    </xf>
    <xf numFmtId="2" fontId="0" fillId="0" borderId="21" xfId="0" applyNumberFormat="1" applyFont="1" applyBorder="1" applyAlignment="1">
      <alignment horizontal="center"/>
    </xf>
    <xf numFmtId="14" fontId="0" fillId="0" borderId="0" xfId="0" applyNumberFormat="1" applyAlignment="1">
      <alignment horizontal="left"/>
    </xf>
    <xf numFmtId="0" fontId="42" fillId="0" borderId="6" xfId="0" applyFont="1" applyBorder="1" applyAlignment="1">
      <alignment horizontal="center"/>
    </xf>
    <xf numFmtId="0" fontId="62" fillId="0" borderId="0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/>
    </xf>
    <xf numFmtId="0" fontId="60" fillId="0" borderId="9" xfId="0" applyFont="1" applyBorder="1" applyAlignment="1">
      <alignment horizontal="center" wrapText="1"/>
    </xf>
    <xf numFmtId="0" fontId="60" fillId="0" borderId="9" xfId="0" applyFont="1" applyBorder="1" applyAlignment="1">
      <alignment horizontal="center"/>
    </xf>
    <xf numFmtId="0" fontId="60" fillId="0" borderId="10" xfId="0" applyFont="1" applyBorder="1" applyAlignment="1">
      <alignment horizontal="center"/>
    </xf>
    <xf numFmtId="0" fontId="41" fillId="0" borderId="7" xfId="0" applyFont="1" applyFill="1" applyBorder="1" applyAlignment="1">
      <alignment horizontal="center" vertical="center"/>
    </xf>
    <xf numFmtId="0" fontId="0" fillId="0" borderId="7" xfId="0" applyBorder="1"/>
    <xf numFmtId="3" fontId="50" fillId="0" borderId="7" xfId="0" applyNumberFormat="1" applyFont="1" applyFill="1" applyBorder="1" applyAlignment="1">
      <alignment horizontal="center" vertical="center"/>
    </xf>
    <xf numFmtId="3" fontId="50" fillId="0" borderId="8" xfId="0" applyNumberFormat="1" applyFont="1" applyBorder="1" applyAlignment="1">
      <alignment horizontal="center" vertical="center"/>
    </xf>
    <xf numFmtId="3" fontId="50" fillId="0" borderId="67" xfId="0" applyNumberFormat="1" applyFont="1" applyBorder="1" applyAlignment="1">
      <alignment horizontal="center" vertical="center"/>
    </xf>
    <xf numFmtId="3" fontId="50" fillId="0" borderId="8" xfId="0" applyNumberFormat="1" applyFont="1" applyFill="1" applyBorder="1" applyAlignment="1">
      <alignment horizontal="center" vertical="center"/>
    </xf>
    <xf numFmtId="3" fontId="50" fillId="0" borderId="11" xfId="0" applyNumberFormat="1" applyFont="1" applyFill="1" applyBorder="1" applyAlignment="1">
      <alignment horizontal="center" vertical="center"/>
    </xf>
    <xf numFmtId="0" fontId="60" fillId="0" borderId="4" xfId="0" applyFont="1" applyBorder="1" applyAlignment="1">
      <alignment horizontal="center"/>
    </xf>
    <xf numFmtId="3" fontId="50" fillId="0" borderId="5" xfId="0" applyNumberFormat="1" applyFont="1" applyFill="1" applyBorder="1" applyAlignment="1">
      <alignment horizontal="center" vertical="center"/>
    </xf>
    <xf numFmtId="0" fontId="41" fillId="0" borderId="19" xfId="0" applyFont="1" applyBorder="1" applyAlignment="1">
      <alignment horizontal="center"/>
    </xf>
    <xf numFmtId="2" fontId="41" fillId="0" borderId="19" xfId="0" applyNumberFormat="1" applyFont="1" applyBorder="1" applyAlignment="1">
      <alignment horizontal="center"/>
    </xf>
    <xf numFmtId="2" fontId="41" fillId="0" borderId="38" xfId="0" applyNumberFormat="1" applyFont="1" applyBorder="1" applyAlignment="1">
      <alignment horizontal="center"/>
    </xf>
    <xf numFmtId="0" fontId="41" fillId="0" borderId="20" xfId="0" applyFont="1" applyBorder="1" applyAlignment="1">
      <alignment horizontal="center"/>
    </xf>
    <xf numFmtId="1" fontId="41" fillId="0" borderId="20" xfId="0" applyNumberFormat="1" applyFont="1" applyBorder="1" applyAlignment="1">
      <alignment horizontal="center"/>
    </xf>
    <xf numFmtId="1" fontId="41" fillId="0" borderId="39" xfId="0" applyNumberFormat="1" applyFont="1" applyBorder="1" applyAlignment="1">
      <alignment horizontal="center"/>
    </xf>
    <xf numFmtId="2" fontId="41" fillId="0" borderId="20" xfId="0" applyNumberFormat="1" applyFont="1" applyBorder="1" applyAlignment="1">
      <alignment horizontal="center"/>
    </xf>
    <xf numFmtId="2" fontId="41" fillId="0" borderId="39" xfId="0" applyNumberFormat="1" applyFont="1" applyBorder="1" applyAlignment="1">
      <alignment horizontal="center"/>
    </xf>
    <xf numFmtId="0" fontId="41" fillId="0" borderId="21" xfId="0" applyFont="1" applyBorder="1" applyAlignment="1">
      <alignment horizontal="center"/>
    </xf>
    <xf numFmtId="1" fontId="41" fillId="0" borderId="21" xfId="0" applyNumberFormat="1" applyFont="1" applyBorder="1" applyAlignment="1">
      <alignment horizontal="center"/>
    </xf>
    <xf numFmtId="1" fontId="41" fillId="0" borderId="40" xfId="0" applyNumberFormat="1" applyFont="1" applyBorder="1" applyAlignment="1">
      <alignment horizontal="center"/>
    </xf>
    <xf numFmtId="3" fontId="41" fillId="0" borderId="20" xfId="0" applyNumberFormat="1" applyFont="1" applyBorder="1" applyAlignment="1">
      <alignment horizontal="center"/>
    </xf>
    <xf numFmtId="3" fontId="41" fillId="0" borderId="39" xfId="0" applyNumberFormat="1" applyFont="1" applyBorder="1" applyAlignment="1">
      <alignment horizontal="center"/>
    </xf>
    <xf numFmtId="0" fontId="61" fillId="3" borderId="2" xfId="0" applyFont="1" applyFill="1" applyBorder="1" applyAlignment="1">
      <alignment vertical="center" wrapText="1"/>
    </xf>
    <xf numFmtId="0" fontId="59" fillId="0" borderId="0" xfId="0" applyFont="1" applyAlignment="1">
      <alignment wrapText="1"/>
    </xf>
    <xf numFmtId="0" fontId="59" fillId="0" borderId="6" xfId="0" applyFont="1" applyBorder="1"/>
    <xf numFmtId="0" fontId="0" fillId="0" borderId="6" xfId="0" applyBorder="1" applyAlignment="1">
      <alignment horizontal="center" wrapText="1"/>
    </xf>
    <xf numFmtId="2" fontId="22" fillId="0" borderId="0" xfId="5" applyNumberFormat="1" applyFont="1" applyFill="1" applyBorder="1" applyAlignment="1">
      <alignment vertical="justify"/>
    </xf>
    <xf numFmtId="0" fontId="13" fillId="0" borderId="6" xfId="5" applyFont="1" applyFill="1" applyBorder="1" applyAlignment="1">
      <alignment horizontal="center" vertical="justify"/>
    </xf>
    <xf numFmtId="2" fontId="12" fillId="3" borderId="6" xfId="5" applyNumberFormat="1" applyFont="1" applyFill="1" applyBorder="1" applyAlignment="1">
      <alignment horizontal="center" vertical="justify"/>
    </xf>
    <xf numFmtId="0" fontId="0" fillId="0" borderId="0" xfId="0" applyBorder="1" applyAlignment="1">
      <alignment vertical="center"/>
    </xf>
    <xf numFmtId="0" fontId="0" fillId="0" borderId="6" xfId="0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0" borderId="6" xfId="5" applyFont="1" applyFill="1" applyBorder="1" applyAlignment="1">
      <alignment horizontal="center" vertical="justify"/>
    </xf>
    <xf numFmtId="0" fontId="12" fillId="0" borderId="6" xfId="6" applyNumberFormat="1" applyFont="1" applyBorder="1" applyAlignment="1">
      <alignment horizontal="center" vertical="center" wrapText="1"/>
    </xf>
    <xf numFmtId="0" fontId="0" fillId="0" borderId="6" xfId="0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right" vertical="center" wrapText="1"/>
    </xf>
    <xf numFmtId="0" fontId="45" fillId="0" borderId="61" xfId="0" applyFont="1" applyBorder="1" applyAlignment="1">
      <alignment horizontal="center"/>
    </xf>
    <xf numFmtId="0" fontId="45" fillId="0" borderId="62" xfId="0" applyFont="1" applyBorder="1" applyAlignment="1">
      <alignment horizontal="center"/>
    </xf>
    <xf numFmtId="0" fontId="45" fillId="0" borderId="63" xfId="0" applyFont="1" applyBorder="1" applyAlignment="1">
      <alignment horizontal="center"/>
    </xf>
    <xf numFmtId="0" fontId="45" fillId="0" borderId="20" xfId="0" applyFont="1" applyFill="1" applyBorder="1" applyAlignment="1">
      <alignment horizontal="center"/>
    </xf>
    <xf numFmtId="0" fontId="45" fillId="0" borderId="19" xfId="0" applyFont="1" applyFill="1" applyBorder="1" applyAlignment="1">
      <alignment horizontal="center"/>
    </xf>
    <xf numFmtId="0" fontId="45" fillId="0" borderId="61" xfId="0" applyFont="1" applyFill="1" applyBorder="1" applyAlignment="1">
      <alignment horizontal="center"/>
    </xf>
    <xf numFmtId="0" fontId="45" fillId="0" borderId="62" xfId="0" applyFont="1" applyFill="1" applyBorder="1" applyAlignment="1">
      <alignment horizontal="center"/>
    </xf>
    <xf numFmtId="0" fontId="45" fillId="0" borderId="21" xfId="0" applyFont="1" applyFill="1" applyBorder="1" applyAlignment="1">
      <alignment horizontal="center"/>
    </xf>
    <xf numFmtId="0" fontId="45" fillId="0" borderId="63" xfId="0" applyFont="1" applyFill="1" applyBorder="1" applyAlignment="1">
      <alignment horizontal="center"/>
    </xf>
    <xf numFmtId="0" fontId="45" fillId="0" borderId="19" xfId="0" applyFont="1" applyBorder="1" applyAlignment="1">
      <alignment horizontal="center" vertical="center"/>
    </xf>
    <xf numFmtId="0" fontId="45" fillId="0" borderId="19" xfId="0" applyFont="1" applyFill="1" applyBorder="1" applyAlignment="1">
      <alignment horizontal="center" vertical="center"/>
    </xf>
    <xf numFmtId="0" fontId="45" fillId="0" borderId="61" xfId="0" applyFont="1" applyFill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45" fillId="0" borderId="20" xfId="0" applyFont="1" applyFill="1" applyBorder="1" applyAlignment="1">
      <alignment horizontal="center" vertical="center"/>
    </xf>
    <xf numFmtId="0" fontId="45" fillId="0" borderId="62" xfId="0" applyFont="1" applyFill="1" applyBorder="1" applyAlignment="1">
      <alignment horizontal="center" vertical="center"/>
    </xf>
    <xf numFmtId="0" fontId="45" fillId="0" borderId="21" xfId="0" applyFont="1" applyBorder="1" applyAlignment="1">
      <alignment horizontal="center" vertical="center"/>
    </xf>
    <xf numFmtId="0" fontId="45" fillId="0" borderId="21" xfId="0" applyFont="1" applyFill="1" applyBorder="1" applyAlignment="1">
      <alignment horizontal="center" vertical="center"/>
    </xf>
    <xf numFmtId="0" fontId="45" fillId="0" borderId="63" xfId="0" applyFont="1" applyFill="1" applyBorder="1" applyAlignment="1">
      <alignment horizontal="center" vertical="center"/>
    </xf>
    <xf numFmtId="164" fontId="45" fillId="0" borderId="21" xfId="0" applyNumberFormat="1" applyFont="1" applyFill="1" applyBorder="1" applyAlignment="1">
      <alignment horizontal="center"/>
    </xf>
    <xf numFmtId="0" fontId="38" fillId="0" borderId="6" xfId="0" applyFont="1" applyBorder="1"/>
    <xf numFmtId="0" fontId="41" fillId="0" borderId="97" xfId="0" applyFont="1" applyFill="1" applyBorder="1" applyAlignment="1">
      <alignment horizontal="center"/>
    </xf>
    <xf numFmtId="0" fontId="0" fillId="0" borderId="41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42" xfId="0" applyBorder="1" applyAlignment="1">
      <alignment wrapText="1"/>
    </xf>
    <xf numFmtId="0" fontId="38" fillId="0" borderId="0" xfId="0" applyFont="1" applyAlignment="1">
      <alignment horizontal="center"/>
    </xf>
    <xf numFmtId="0" fontId="67" fillId="0" borderId="0" xfId="0" applyFont="1"/>
    <xf numFmtId="0" fontId="33" fillId="0" borderId="133" xfId="0" applyFont="1" applyBorder="1" applyAlignment="1">
      <alignment horizontal="center" vertical="center" wrapText="1"/>
    </xf>
    <xf numFmtId="164" fontId="33" fillId="0" borderId="133" xfId="0" applyNumberFormat="1" applyFont="1" applyBorder="1" applyAlignment="1">
      <alignment horizontal="center" vertical="center"/>
    </xf>
    <xf numFmtId="0" fontId="33" fillId="0" borderId="133" xfId="0" applyFont="1" applyBorder="1" applyAlignment="1">
      <alignment horizontal="center" vertical="center"/>
    </xf>
    <xf numFmtId="0" fontId="12" fillId="0" borderId="133" xfId="0" applyFont="1" applyBorder="1" applyAlignment="1">
      <alignment horizontal="center" vertical="center" wrapText="1"/>
    </xf>
    <xf numFmtId="0" fontId="12" fillId="0" borderId="0" xfId="0" applyFont="1"/>
    <xf numFmtId="0" fontId="33" fillId="0" borderId="137" xfId="0" applyFont="1" applyBorder="1" applyAlignment="1">
      <alignment horizontal="center" vertical="center" wrapText="1"/>
    </xf>
    <xf numFmtId="164" fontId="33" fillId="0" borderId="137" xfId="0" applyNumberFormat="1" applyFont="1" applyBorder="1" applyAlignment="1">
      <alignment horizontal="center" vertical="center"/>
    </xf>
    <xf numFmtId="0" fontId="33" fillId="0" borderId="137" xfId="0" applyFont="1" applyBorder="1" applyAlignment="1">
      <alignment horizontal="center" vertical="center"/>
    </xf>
    <xf numFmtId="0" fontId="33" fillId="0" borderId="106" xfId="0" applyFont="1" applyBorder="1" applyAlignment="1">
      <alignment horizontal="center" vertical="center" wrapText="1"/>
    </xf>
    <xf numFmtId="0" fontId="33" fillId="0" borderId="107" xfId="0" applyFont="1" applyBorder="1" applyAlignment="1">
      <alignment horizontal="center" vertical="center" wrapText="1"/>
    </xf>
    <xf numFmtId="164" fontId="33" fillId="0" borderId="107" xfId="0" applyNumberFormat="1" applyFont="1" applyBorder="1" applyAlignment="1">
      <alignment horizontal="center" vertical="center" wrapText="1"/>
    </xf>
    <xf numFmtId="2" fontId="33" fillId="0" borderId="107" xfId="0" applyNumberFormat="1" applyFont="1" applyBorder="1" applyAlignment="1">
      <alignment horizontal="center" vertical="center" wrapText="1"/>
    </xf>
    <xf numFmtId="0" fontId="33" fillId="0" borderId="143" xfId="0" applyFont="1" applyBorder="1" applyAlignment="1">
      <alignment horizontal="center" vertical="center" wrapText="1"/>
    </xf>
    <xf numFmtId="164" fontId="33" fillId="0" borderId="143" xfId="0" applyNumberFormat="1" applyFont="1" applyBorder="1" applyAlignment="1">
      <alignment horizontal="center" vertical="center"/>
    </xf>
    <xf numFmtId="0" fontId="33" fillId="0" borderId="143" xfId="0" applyFont="1" applyBorder="1" applyAlignment="1">
      <alignment horizontal="center" vertical="center"/>
    </xf>
    <xf numFmtId="0" fontId="33" fillId="0" borderId="147" xfId="0" applyFont="1" applyBorder="1" applyAlignment="1">
      <alignment horizontal="center" vertical="center" wrapText="1"/>
    </xf>
    <xf numFmtId="164" fontId="33" fillId="0" borderId="147" xfId="0" applyNumberFormat="1" applyFont="1" applyBorder="1" applyAlignment="1">
      <alignment horizontal="center" vertical="center"/>
    </xf>
    <xf numFmtId="0" fontId="33" fillId="0" borderId="147" xfId="0" applyFont="1" applyBorder="1" applyAlignment="1">
      <alignment horizontal="center" vertical="center"/>
    </xf>
    <xf numFmtId="0" fontId="12" fillId="0" borderId="107" xfId="0" applyFont="1" applyBorder="1" applyAlignment="1">
      <alignment horizontal="center" vertical="center" wrapText="1"/>
    </xf>
    <xf numFmtId="164" fontId="33" fillId="0" borderId="107" xfId="0" applyNumberFormat="1" applyFont="1" applyBorder="1" applyAlignment="1">
      <alignment horizontal="center" vertical="center"/>
    </xf>
    <xf numFmtId="0" fontId="33" fillId="0" borderId="107" xfId="0" applyFont="1" applyBorder="1" applyAlignment="1">
      <alignment horizontal="center" vertical="center"/>
    </xf>
    <xf numFmtId="0" fontId="12" fillId="0" borderId="14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6" xfId="7" applyFont="1" applyFill="1" applyBorder="1" applyAlignment="1">
      <alignment horizontal="center" vertical="center"/>
    </xf>
    <xf numFmtId="0" fontId="12" fillId="0" borderId="6" xfId="8" applyFont="1" applyFill="1" applyBorder="1" applyAlignment="1">
      <alignment horizontal="center" vertical="center"/>
    </xf>
    <xf numFmtId="2" fontId="12" fillId="0" borderId="6" xfId="7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0" fontId="12" fillId="15" borderId="6" xfId="7" applyFont="1" applyFill="1" applyBorder="1" applyAlignment="1">
      <alignment horizontal="center" vertical="center"/>
    </xf>
    <xf numFmtId="0" fontId="12" fillId="15" borderId="6" xfId="8" applyFont="1" applyFill="1" applyBorder="1" applyAlignment="1">
      <alignment horizontal="center" vertical="center"/>
    </xf>
    <xf numFmtId="2" fontId="12" fillId="15" borderId="6" xfId="7" applyNumberFormat="1" applyFont="1" applyFill="1" applyBorder="1" applyAlignment="1">
      <alignment horizontal="center" vertical="center"/>
    </xf>
    <xf numFmtId="0" fontId="12" fillId="0" borderId="6" xfId="0" applyFont="1" applyBorder="1"/>
    <xf numFmtId="1" fontId="12" fillId="0" borderId="6" xfId="7" applyNumberFormat="1" applyFont="1" applyFill="1" applyBorder="1" applyAlignment="1">
      <alignment horizontal="center" vertical="center"/>
    </xf>
    <xf numFmtId="1" fontId="12" fillId="15" borderId="6" xfId="7" applyNumberFormat="1" applyFont="1" applyFill="1" applyBorder="1" applyAlignment="1">
      <alignment horizontal="center" vertical="center"/>
    </xf>
    <xf numFmtId="2" fontId="33" fillId="0" borderId="6" xfId="7" applyNumberFormat="1" applyFont="1" applyFill="1" applyBorder="1" applyAlignment="1">
      <alignment horizontal="center" vertical="center"/>
    </xf>
    <xf numFmtId="14" fontId="12" fillId="0" borderId="0" xfId="0" applyNumberFormat="1" applyFont="1" applyAlignment="1">
      <alignment horizontal="left"/>
    </xf>
    <xf numFmtId="0" fontId="22" fillId="0" borderId="6" xfId="0" applyFont="1" applyBorder="1" applyAlignment="1">
      <alignment horizontal="center"/>
    </xf>
    <xf numFmtId="0" fontId="74" fillId="0" borderId="6" xfId="0" applyFont="1" applyBorder="1"/>
    <xf numFmtId="0" fontId="73" fillId="0" borderId="6" xfId="0" applyFont="1" applyBorder="1" applyAlignment="1">
      <alignment horizontal="center"/>
    </xf>
    <xf numFmtId="0" fontId="74" fillId="16" borderId="6" xfId="0" applyFont="1" applyFill="1" applyBorder="1" applyAlignment="1">
      <alignment horizontal="center"/>
    </xf>
    <xf numFmtId="0" fontId="74" fillId="16" borderId="6" xfId="0" applyFont="1" applyFill="1" applyBorder="1" applyAlignment="1">
      <alignment horizontal="center" vertical="center"/>
    </xf>
    <xf numFmtId="0" fontId="74" fillId="0" borderId="6" xfId="0" applyFont="1" applyBorder="1" applyAlignment="1">
      <alignment wrapText="1"/>
    </xf>
    <xf numFmtId="0" fontId="73" fillId="0" borderId="6" xfId="0" applyFont="1" applyBorder="1" applyAlignment="1">
      <alignment wrapText="1"/>
    </xf>
    <xf numFmtId="0" fontId="73" fillId="0" borderId="6" xfId="0" applyFont="1" applyBorder="1"/>
    <xf numFmtId="0" fontId="75" fillId="0" borderId="0" xfId="0" applyFont="1"/>
    <xf numFmtId="0" fontId="74" fillId="0" borderId="0" xfId="0" applyFont="1"/>
    <xf numFmtId="0" fontId="76" fillId="0" borderId="0" xfId="0" applyFont="1"/>
    <xf numFmtId="3" fontId="12" fillId="0" borderId="6" xfId="0" applyNumberFormat="1" applyFont="1" applyBorder="1" applyAlignment="1">
      <alignment horizontal="center"/>
    </xf>
    <xf numFmtId="0" fontId="20" fillId="2" borderId="80" xfId="0" applyFont="1" applyFill="1" applyBorder="1" applyAlignment="1">
      <alignment vertical="center" wrapText="1"/>
    </xf>
    <xf numFmtId="0" fontId="12" fillId="0" borderId="6" xfId="0" applyFont="1" applyBorder="1" applyAlignment="1">
      <alignment horizontal="right"/>
    </xf>
    <xf numFmtId="0" fontId="73" fillId="0" borderId="6" xfId="0" applyFont="1" applyBorder="1" applyAlignment="1">
      <alignment horizontal="center"/>
    </xf>
    <xf numFmtId="0" fontId="78" fillId="0" borderId="0" xfId="0" applyFont="1" applyAlignment="1">
      <alignment vertical="center"/>
    </xf>
    <xf numFmtId="0" fontId="79" fillId="0" borderId="0" xfId="0" applyFont="1" applyAlignment="1">
      <alignment vertical="center"/>
    </xf>
    <xf numFmtId="0" fontId="34" fillId="0" borderId="0" xfId="0" applyFont="1" applyFill="1"/>
    <xf numFmtId="0" fontId="0" fillId="0" borderId="0" xfId="0" applyFill="1"/>
    <xf numFmtId="0" fontId="80" fillId="0" borderId="0" xfId="0" applyFont="1" applyBorder="1" applyAlignment="1">
      <alignment horizontal="center"/>
    </xf>
    <xf numFmtId="0" fontId="81" fillId="0" borderId="0" xfId="0" applyFont="1" applyBorder="1" applyAlignment="1">
      <alignment horizontal="left" vertical="center"/>
    </xf>
    <xf numFmtId="0" fontId="82" fillId="0" borderId="0" xfId="0" applyFont="1" applyBorder="1" applyAlignment="1">
      <alignment horizontal="center"/>
    </xf>
    <xf numFmtId="0" fontId="43" fillId="0" borderId="0" xfId="0" applyFont="1" applyBorder="1" applyAlignment="1">
      <alignment horizontal="left" vertical="center"/>
    </xf>
    <xf numFmtId="0" fontId="60" fillId="0" borderId="0" xfId="0" applyNumberFormat="1" applyFont="1" applyBorder="1" applyAlignment="1">
      <alignment horizontal="center"/>
    </xf>
    <xf numFmtId="0" fontId="83" fillId="0" borderId="152" xfId="0" applyFont="1" applyBorder="1" applyAlignment="1">
      <alignment vertical="center"/>
    </xf>
    <xf numFmtId="0" fontId="80" fillId="0" borderId="0" xfId="0" applyFont="1" applyBorder="1" applyAlignment="1">
      <alignment horizontal="left"/>
    </xf>
    <xf numFmtId="0" fontId="84" fillId="0" borderId="0" xfId="0" applyFont="1" applyAlignment="1">
      <alignment horizontal="center" vertical="center"/>
    </xf>
    <xf numFmtId="0" fontId="0" fillId="0" borderId="0" xfId="0" applyFill="1" applyAlignment="1">
      <alignment horizontal="center" wrapText="1"/>
    </xf>
    <xf numFmtId="0" fontId="85" fillId="0" borderId="0" xfId="0" applyFont="1" applyBorder="1" applyAlignment="1">
      <alignment horizontal="left"/>
    </xf>
    <xf numFmtId="0" fontId="34" fillId="0" borderId="0" xfId="0" applyFont="1" applyFill="1" applyAlignment="1">
      <alignment horizontal="center" wrapText="1"/>
    </xf>
    <xf numFmtId="0" fontId="35" fillId="0" borderId="0" xfId="0" applyFont="1" applyFill="1" applyBorder="1"/>
    <xf numFmtId="0" fontId="35" fillId="0" borderId="0" xfId="0" applyFont="1" applyFill="1"/>
    <xf numFmtId="0" fontId="35" fillId="0" borderId="0" xfId="0" applyFont="1"/>
    <xf numFmtId="0" fontId="89" fillId="0" borderId="0" xfId="0" applyFont="1" applyFill="1"/>
    <xf numFmtId="0" fontId="90" fillId="0" borderId="0" xfId="0" applyFont="1" applyFill="1"/>
    <xf numFmtId="0" fontId="90" fillId="0" borderId="0" xfId="0" applyFont="1"/>
    <xf numFmtId="0" fontId="86" fillId="0" borderId="0" xfId="0" applyFont="1" applyFill="1" applyBorder="1" applyAlignment="1">
      <alignment horizontal="center" vertical="center" wrapText="1"/>
    </xf>
    <xf numFmtId="0" fontId="92" fillId="0" borderId="0" xfId="0" applyFont="1" applyFill="1"/>
    <xf numFmtId="0" fontId="87" fillId="0" borderId="20" xfId="0" applyFont="1" applyFill="1" applyBorder="1" applyAlignment="1">
      <alignment horizontal="center" vertical="center"/>
    </xf>
    <xf numFmtId="0" fontId="86" fillId="0" borderId="20" xfId="0" applyNumberFormat="1" applyFont="1" applyFill="1" applyBorder="1" applyAlignment="1">
      <alignment horizontal="center" vertical="center" wrapText="1"/>
    </xf>
    <xf numFmtId="0" fontId="94" fillId="0" borderId="0" xfId="0" applyFont="1" applyFill="1" applyAlignment="1">
      <alignment horizontal="center" wrapText="1"/>
    </xf>
    <xf numFmtId="168" fontId="36" fillId="0" borderId="0" xfId="0" applyNumberFormat="1" applyFont="1" applyAlignment="1">
      <alignment horizontal="right" vertical="top"/>
    </xf>
    <xf numFmtId="0" fontId="49" fillId="0" borderId="135" xfId="0" applyNumberFormat="1" applyFont="1" applyFill="1" applyBorder="1" applyAlignment="1">
      <alignment horizontal="center" vertical="center" wrapText="1"/>
    </xf>
    <xf numFmtId="0" fontId="49" fillId="0" borderId="20" xfId="0" applyNumberFormat="1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wrapText="1"/>
    </xf>
    <xf numFmtId="0" fontId="46" fillId="0" borderId="160" xfId="0" applyFont="1" applyFill="1" applyBorder="1" applyAlignment="1">
      <alignment horizontal="left" vertical="center" wrapText="1"/>
    </xf>
    <xf numFmtId="0" fontId="0" fillId="0" borderId="161" xfId="0" applyFont="1" applyBorder="1" applyAlignment="1">
      <alignment horizontal="left" vertical="center"/>
    </xf>
    <xf numFmtId="0" fontId="46" fillId="0" borderId="97" xfId="0" applyFont="1" applyFill="1" applyBorder="1" applyAlignment="1">
      <alignment horizontal="center" vertical="center" wrapText="1"/>
    </xf>
    <xf numFmtId="4" fontId="46" fillId="0" borderId="153" xfId="0" applyNumberFormat="1" applyFont="1" applyFill="1" applyBorder="1" applyAlignment="1">
      <alignment horizontal="center" vertical="center" wrapText="1"/>
    </xf>
    <xf numFmtId="4" fontId="46" fillId="0" borderId="159" xfId="0" applyNumberFormat="1" applyFont="1" applyFill="1" applyBorder="1" applyAlignment="1">
      <alignment horizontal="center" vertical="center" wrapText="1"/>
    </xf>
    <xf numFmtId="4" fontId="46" fillId="0" borderId="0" xfId="0" applyNumberFormat="1" applyFont="1" applyFill="1" applyBorder="1" applyAlignment="1">
      <alignment horizontal="center" vertical="center" wrapText="1"/>
    </xf>
    <xf numFmtId="4" fontId="46" fillId="0" borderId="161" xfId="0" applyNumberFormat="1" applyFont="1" applyFill="1" applyBorder="1" applyAlignment="1">
      <alignment horizontal="center" vertical="center" wrapText="1"/>
    </xf>
    <xf numFmtId="1" fontId="73" fillId="0" borderId="6" xfId="0" applyNumberFormat="1" applyFont="1" applyBorder="1" applyAlignment="1">
      <alignment horizontal="center"/>
    </xf>
    <xf numFmtId="0" fontId="45" fillId="0" borderId="6" xfId="0" applyFont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0" fillId="0" borderId="18" xfId="0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67" xfId="0" applyNumberFormat="1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0" fontId="0" fillId="0" borderId="4" xfId="0" applyFont="1" applyBorder="1" applyAlignment="1">
      <alignment wrapText="1"/>
    </xf>
    <xf numFmtId="3" fontId="0" fillId="0" borderId="5" xfId="0" applyNumberFormat="1" applyFont="1" applyBorder="1" applyAlignment="1">
      <alignment horizontal="center"/>
    </xf>
    <xf numFmtId="0" fontId="0" fillId="0" borderId="65" xfId="0" applyFont="1" applyBorder="1" applyAlignment="1">
      <alignment horizontal="center"/>
    </xf>
    <xf numFmtId="3" fontId="0" fillId="0" borderId="65" xfId="0" applyNumberFormat="1" applyFont="1" applyBorder="1" applyAlignment="1">
      <alignment horizontal="center"/>
    </xf>
    <xf numFmtId="3" fontId="0" fillId="0" borderId="69" xfId="0" applyNumberFormat="1" applyFont="1" applyBorder="1" applyAlignment="1">
      <alignment horizontal="center"/>
    </xf>
    <xf numFmtId="0" fontId="45" fillId="0" borderId="41" xfId="0" applyFont="1" applyBorder="1" applyAlignment="1">
      <alignment horizontal="center"/>
    </xf>
    <xf numFmtId="14" fontId="101" fillId="0" borderId="0" xfId="0" applyNumberFormat="1" applyFont="1"/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center" vertical="center"/>
    </xf>
    <xf numFmtId="0" fontId="68" fillId="0" borderId="6" xfId="0" applyFont="1" applyBorder="1" applyAlignment="1">
      <alignment horizontal="center" wrapText="1"/>
    </xf>
    <xf numFmtId="0" fontId="38" fillId="0" borderId="6" xfId="0" applyFont="1" applyBorder="1" applyAlignment="1">
      <alignment horizontal="center" wrapText="1"/>
    </xf>
    <xf numFmtId="0" fontId="38" fillId="0" borderId="8" xfId="0" applyFont="1" applyBorder="1" applyAlignment="1">
      <alignment horizontal="center" wrapText="1"/>
    </xf>
    <xf numFmtId="0" fontId="68" fillId="0" borderId="0" xfId="0" applyFont="1" applyAlignment="1">
      <alignment horizontal="center"/>
    </xf>
    <xf numFmtId="2" fontId="38" fillId="0" borderId="19" xfId="0" applyNumberFormat="1" applyFont="1" applyBorder="1" applyAlignment="1">
      <alignment horizontal="center"/>
    </xf>
    <xf numFmtId="2" fontId="38" fillId="0" borderId="20" xfId="0" applyNumberFormat="1" applyFont="1" applyBorder="1" applyAlignment="1">
      <alignment horizontal="center"/>
    </xf>
    <xf numFmtId="2" fontId="68" fillId="0" borderId="0" xfId="0" applyNumberFormat="1" applyFont="1" applyBorder="1" applyAlignment="1">
      <alignment horizontal="left"/>
    </xf>
    <xf numFmtId="2" fontId="68" fillId="0" borderId="33" xfId="0" applyNumberFormat="1" applyFont="1" applyBorder="1" applyAlignment="1">
      <alignment horizontal="center"/>
    </xf>
    <xf numFmtId="1" fontId="49" fillId="0" borderId="17" xfId="2" applyNumberFormat="1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vertical="center" wrapText="1"/>
    </xf>
    <xf numFmtId="0" fontId="38" fillId="0" borderId="6" xfId="0" applyFont="1" applyBorder="1" applyAlignment="1">
      <alignment horizontal="center" vertical="center" wrapText="1"/>
    </xf>
    <xf numFmtId="4" fontId="38" fillId="0" borderId="6" xfId="0" applyNumberFormat="1" applyFont="1" applyBorder="1" applyAlignment="1">
      <alignment horizontal="center" vertical="center" wrapText="1"/>
    </xf>
    <xf numFmtId="3" fontId="104" fillId="0" borderId="6" xfId="0" applyNumberFormat="1" applyFont="1" applyBorder="1" applyAlignment="1">
      <alignment horizontal="center" vertical="center"/>
    </xf>
    <xf numFmtId="3" fontId="104" fillId="0" borderId="18" xfId="0" applyNumberFormat="1" applyFont="1" applyBorder="1" applyAlignment="1">
      <alignment horizontal="center" vertical="center"/>
    </xf>
    <xf numFmtId="3" fontId="42" fillId="0" borderId="20" xfId="0" applyNumberFormat="1" applyFont="1" applyBorder="1" applyAlignment="1">
      <alignment horizontal="center"/>
    </xf>
    <xf numFmtId="2" fontId="0" fillId="0" borderId="8" xfId="0" applyNumberFormat="1" applyFont="1" applyBorder="1" applyAlignment="1">
      <alignment horizontal="center"/>
    </xf>
    <xf numFmtId="167" fontId="43" fillId="7" borderId="6" xfId="1" applyFont="1" applyFill="1" applyBorder="1" applyAlignment="1">
      <alignment horizontal="center"/>
    </xf>
    <xf numFmtId="167" fontId="105" fillId="7" borderId="116" xfId="1" applyFont="1" applyFill="1" applyBorder="1" applyAlignment="1">
      <alignment horizontal="center"/>
    </xf>
    <xf numFmtId="4" fontId="41" fillId="0" borderId="6" xfId="0" applyNumberFormat="1" applyFont="1" applyBorder="1" applyAlignment="1">
      <alignment horizontal="center" vertical="center" wrapText="1"/>
    </xf>
    <xf numFmtId="0" fontId="0" fillId="0" borderId="162" xfId="0" applyBorder="1"/>
    <xf numFmtId="0" fontId="0" fillId="0" borderId="163" xfId="0" applyBorder="1" applyAlignment="1">
      <alignment horizontal="center"/>
    </xf>
    <xf numFmtId="0" fontId="0" fillId="0" borderId="165" xfId="0" applyBorder="1" applyAlignment="1">
      <alignment wrapText="1"/>
    </xf>
    <xf numFmtId="0" fontId="0" fillId="0" borderId="166" xfId="0" applyBorder="1" applyAlignment="1">
      <alignment horizontal="center"/>
    </xf>
    <xf numFmtId="0" fontId="0" fillId="0" borderId="168" xfId="0" applyBorder="1" applyAlignment="1">
      <alignment wrapText="1"/>
    </xf>
    <xf numFmtId="0" fontId="0" fillId="0" borderId="169" xfId="0" applyBorder="1" applyAlignment="1">
      <alignment horizontal="center"/>
    </xf>
    <xf numFmtId="0" fontId="46" fillId="0" borderId="18" xfId="2" applyFont="1" applyBorder="1" applyAlignment="1">
      <alignment horizontal="center" vertical="center" wrapText="1"/>
    </xf>
    <xf numFmtId="1" fontId="46" fillId="0" borderId="18" xfId="2" applyNumberFormat="1" applyFont="1" applyFill="1" applyBorder="1" applyAlignment="1">
      <alignment horizontal="center" vertical="center" wrapText="1"/>
    </xf>
    <xf numFmtId="1" fontId="49" fillId="0" borderId="7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1" fillId="0" borderId="167" xfId="0" applyFont="1" applyBorder="1"/>
    <xf numFmtId="0" fontId="41" fillId="0" borderId="167" xfId="0" applyFont="1" applyBorder="1" applyAlignment="1">
      <alignment horizontal="center" vertical="center"/>
    </xf>
    <xf numFmtId="0" fontId="39" fillId="0" borderId="165" xfId="0" applyFont="1" applyBorder="1" applyAlignment="1">
      <alignment horizontal="center"/>
    </xf>
    <xf numFmtId="0" fontId="39" fillId="0" borderId="166" xfId="0" applyFont="1" applyBorder="1" applyAlignment="1">
      <alignment horizontal="center" vertical="center"/>
    </xf>
    <xf numFmtId="0" fontId="39" fillId="0" borderId="168" xfId="0" applyFont="1" applyBorder="1" applyAlignment="1">
      <alignment horizontal="center"/>
    </xf>
    <xf numFmtId="0" fontId="39" fillId="0" borderId="169" xfId="0" applyFont="1" applyBorder="1" applyAlignment="1">
      <alignment horizontal="center" vertical="center"/>
    </xf>
    <xf numFmtId="0" fontId="42" fillId="0" borderId="166" xfId="0" applyFont="1" applyBorder="1" applyAlignment="1">
      <alignment horizontal="center" vertical="center"/>
    </xf>
    <xf numFmtId="170" fontId="111" fillId="0" borderId="166" xfId="0" applyNumberFormat="1" applyFont="1" applyBorder="1" applyAlignment="1">
      <alignment horizontal="center"/>
    </xf>
    <xf numFmtId="170" fontId="111" fillId="0" borderId="169" xfId="0" applyNumberFormat="1" applyFont="1" applyBorder="1" applyAlignment="1">
      <alignment horizontal="center"/>
    </xf>
    <xf numFmtId="169" fontId="110" fillId="0" borderId="167" xfId="0" applyNumberFormat="1" applyFont="1" applyBorder="1" applyAlignment="1">
      <alignment horizontal="center"/>
    </xf>
    <xf numFmtId="169" fontId="110" fillId="0" borderId="170" xfId="0" applyNumberFormat="1" applyFont="1" applyBorder="1" applyAlignment="1">
      <alignment horizontal="center"/>
    </xf>
    <xf numFmtId="0" fontId="46" fillId="0" borderId="166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/>
    </xf>
    <xf numFmtId="0" fontId="75" fillId="0" borderId="6" xfId="0" applyFont="1" applyBorder="1" applyAlignment="1">
      <alignment horizontal="center" wrapText="1"/>
    </xf>
    <xf numFmtId="2" fontId="75" fillId="0" borderId="6" xfId="0" applyNumberFormat="1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0" fontId="75" fillId="0" borderId="13" xfId="0" applyFont="1" applyBorder="1" applyAlignment="1">
      <alignment horizontal="center" wrapText="1"/>
    </xf>
    <xf numFmtId="0" fontId="75" fillId="0" borderId="13" xfId="0" applyNumberFormat="1" applyFont="1" applyBorder="1" applyAlignment="1">
      <alignment horizontal="center" wrapText="1"/>
    </xf>
    <xf numFmtId="2" fontId="75" fillId="0" borderId="13" xfId="0" applyNumberFormat="1" applyFont="1" applyBorder="1" applyAlignment="1">
      <alignment horizontal="center"/>
    </xf>
    <xf numFmtId="0" fontId="75" fillId="0" borderId="6" xfId="0" applyNumberFormat="1" applyFont="1" applyBorder="1" applyAlignment="1">
      <alignment horizontal="center" wrapText="1"/>
    </xf>
    <xf numFmtId="2" fontId="75" fillId="0" borderId="6" xfId="0" applyNumberFormat="1" applyFont="1" applyBorder="1" applyAlignment="1">
      <alignment horizontal="center"/>
    </xf>
    <xf numFmtId="4" fontId="75" fillId="0" borderId="6" xfId="0" applyNumberFormat="1" applyFont="1" applyFill="1" applyBorder="1" applyAlignment="1">
      <alignment horizontal="center" wrapText="1"/>
    </xf>
    <xf numFmtId="4" fontId="75" fillId="3" borderId="17" xfId="0" applyNumberFormat="1" applyFont="1" applyFill="1" applyBorder="1" applyAlignment="1">
      <alignment horizontal="center" wrapText="1"/>
    </xf>
    <xf numFmtId="0" fontId="75" fillId="0" borderId="13" xfId="0" applyFont="1" applyBorder="1" applyAlignment="1">
      <alignment horizontal="center"/>
    </xf>
    <xf numFmtId="0" fontId="75" fillId="0" borderId="18" xfId="0" applyFont="1" applyBorder="1" applyAlignment="1">
      <alignment horizontal="center"/>
    </xf>
    <xf numFmtId="0" fontId="75" fillId="0" borderId="9" xfId="0" applyFont="1" applyBorder="1" applyAlignment="1">
      <alignment horizontal="center" wrapText="1"/>
    </xf>
    <xf numFmtId="0" fontId="38" fillId="0" borderId="0" xfId="0" applyFont="1" applyAlignment="1">
      <alignment horizontal="center" vertical="center" wrapText="1"/>
    </xf>
    <xf numFmtId="2" fontId="75" fillId="3" borderId="6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0" fontId="75" fillId="0" borderId="36" xfId="0" applyFont="1" applyBorder="1" applyAlignment="1">
      <alignment horizontal="center"/>
    </xf>
    <xf numFmtId="2" fontId="75" fillId="0" borderId="7" xfId="0" applyNumberFormat="1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75" fillId="17" borderId="6" xfId="0" applyFont="1" applyFill="1" applyBorder="1" applyAlignment="1">
      <alignment horizontal="center" wrapText="1"/>
    </xf>
    <xf numFmtId="0" fontId="75" fillId="17" borderId="18" xfId="0" applyFont="1" applyFill="1" applyBorder="1" applyAlignment="1">
      <alignment horizontal="center" wrapText="1"/>
    </xf>
    <xf numFmtId="2" fontId="75" fillId="17" borderId="6" xfId="0" applyNumberFormat="1" applyFont="1" applyFill="1" applyBorder="1" applyAlignment="1">
      <alignment horizontal="center" vertical="center"/>
    </xf>
    <xf numFmtId="0" fontId="75" fillId="17" borderId="75" xfId="0" applyFont="1" applyFill="1" applyBorder="1" applyAlignment="1">
      <alignment horizontal="center" wrapText="1"/>
    </xf>
    <xf numFmtId="0" fontId="75" fillId="17" borderId="13" xfId="0" applyFont="1" applyFill="1" applyBorder="1" applyAlignment="1">
      <alignment horizontal="center" wrapText="1"/>
    </xf>
    <xf numFmtId="0" fontId="75" fillId="17" borderId="6" xfId="0" applyFont="1" applyFill="1" applyBorder="1" applyAlignment="1">
      <alignment horizontal="center"/>
    </xf>
    <xf numFmtId="3" fontId="75" fillId="17" borderId="17" xfId="0" applyNumberFormat="1" applyFont="1" applyFill="1" applyBorder="1" applyAlignment="1">
      <alignment horizontal="center" vertical="center" wrapText="1"/>
    </xf>
    <xf numFmtId="0" fontId="113" fillId="0" borderId="6" xfId="0" applyFont="1" applyBorder="1" applyAlignment="1">
      <alignment horizontal="center" vertical="center" wrapText="1"/>
    </xf>
    <xf numFmtId="171" fontId="113" fillId="0" borderId="74" xfId="0" applyNumberFormat="1" applyFont="1" applyFill="1" applyBorder="1" applyAlignment="1">
      <alignment horizontal="center" wrapText="1"/>
    </xf>
    <xf numFmtId="4" fontId="113" fillId="0" borderId="17" xfId="0" applyNumberFormat="1" applyFont="1" applyBorder="1" applyAlignment="1">
      <alignment horizontal="center"/>
    </xf>
    <xf numFmtId="0" fontId="113" fillId="0" borderId="6" xfId="0" applyFont="1" applyBorder="1" applyAlignment="1">
      <alignment horizontal="center" wrapText="1"/>
    </xf>
    <xf numFmtId="0" fontId="20" fillId="17" borderId="6" xfId="0" applyFont="1" applyFill="1" applyBorder="1" applyAlignment="1">
      <alignment horizontal="center"/>
    </xf>
    <xf numFmtId="0" fontId="19" fillId="17" borderId="6" xfId="0" applyFont="1" applyFill="1" applyBorder="1" applyAlignment="1">
      <alignment horizontal="center"/>
    </xf>
    <xf numFmtId="3" fontId="41" fillId="0" borderId="6" xfId="0" applyNumberFormat="1" applyFont="1" applyBorder="1" applyAlignment="1">
      <alignment horizontal="center" vertical="center"/>
    </xf>
    <xf numFmtId="3" fontId="41" fillId="0" borderId="8" xfId="0" applyNumberFormat="1" applyFont="1" applyBorder="1" applyAlignment="1">
      <alignment horizontal="center" vertical="center"/>
    </xf>
    <xf numFmtId="3" fontId="41" fillId="0" borderId="18" xfId="0" applyNumberFormat="1" applyFont="1" applyBorder="1" applyAlignment="1">
      <alignment horizontal="center" vertical="center"/>
    </xf>
    <xf numFmtId="3" fontId="41" fillId="0" borderId="67" xfId="0" applyNumberFormat="1" applyFont="1" applyBorder="1" applyAlignment="1">
      <alignment horizontal="center" vertical="center"/>
    </xf>
    <xf numFmtId="3" fontId="41" fillId="0" borderId="7" xfId="0" applyNumberFormat="1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/>
    </xf>
    <xf numFmtId="0" fontId="41" fillId="0" borderId="6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3" fontId="104" fillId="0" borderId="17" xfId="0" applyNumberFormat="1" applyFont="1" applyBorder="1" applyAlignment="1">
      <alignment horizontal="center" vertical="center"/>
    </xf>
    <xf numFmtId="3" fontId="50" fillId="0" borderId="42" xfId="0" applyNumberFormat="1" applyFont="1" applyBorder="1" applyAlignment="1">
      <alignment horizontal="center" vertical="center"/>
    </xf>
    <xf numFmtId="3" fontId="104" fillId="0" borderId="7" xfId="0" applyNumberFormat="1" applyFont="1" applyBorder="1" applyAlignment="1">
      <alignment horizontal="center" vertical="center"/>
    </xf>
    <xf numFmtId="3" fontId="41" fillId="0" borderId="11" xfId="0" applyNumberFormat="1" applyFont="1" applyBorder="1" applyAlignment="1">
      <alignment horizontal="center" vertical="center"/>
    </xf>
    <xf numFmtId="164" fontId="47" fillId="5" borderId="6" xfId="0" applyNumberFormat="1" applyFont="1" applyFill="1" applyBorder="1" applyAlignment="1">
      <alignment horizontal="center" vertical="top" wrapText="1"/>
    </xf>
    <xf numFmtId="0" fontId="48" fillId="5" borderId="6" xfId="0" applyFont="1" applyFill="1" applyBorder="1" applyAlignment="1">
      <alignment vertical="top" wrapText="1"/>
    </xf>
    <xf numFmtId="0" fontId="45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46" fillId="0" borderId="67" xfId="2" applyFont="1" applyBorder="1" applyAlignment="1">
      <alignment horizontal="center" vertical="center" wrapText="1"/>
    </xf>
    <xf numFmtId="0" fontId="68" fillId="0" borderId="6" xfId="0" applyFont="1" applyBorder="1" applyAlignment="1">
      <alignment horizontal="center"/>
    </xf>
    <xf numFmtId="0" fontId="16" fillId="0" borderId="6" xfId="0" applyFont="1" applyFill="1" applyBorder="1" applyAlignment="1">
      <alignment vertical="center"/>
    </xf>
    <xf numFmtId="2" fontId="45" fillId="0" borderId="174" xfId="0" applyNumberFormat="1" applyFont="1" applyBorder="1" applyAlignment="1">
      <alignment horizontal="center"/>
    </xf>
    <xf numFmtId="2" fontId="0" fillId="0" borderId="175" xfId="0" applyNumberFormat="1" applyBorder="1" applyAlignment="1">
      <alignment horizontal="center"/>
    </xf>
    <xf numFmtId="2" fontId="68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41" fillId="0" borderId="18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/>
    </xf>
    <xf numFmtId="0" fontId="42" fillId="0" borderId="8" xfId="0" applyFont="1" applyBorder="1" applyAlignment="1">
      <alignment horizontal="center"/>
    </xf>
    <xf numFmtId="0" fontId="41" fillId="0" borderId="6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75" fillId="0" borderId="18" xfId="0" applyFont="1" applyBorder="1" applyAlignment="1">
      <alignment horizontal="center" vertical="center" wrapText="1"/>
    </xf>
    <xf numFmtId="49" fontId="75" fillId="0" borderId="18" xfId="0" applyNumberFormat="1" applyFont="1" applyBorder="1" applyAlignment="1">
      <alignment horizontal="center" vertical="center" wrapText="1"/>
    </xf>
    <xf numFmtId="0" fontId="75" fillId="0" borderId="80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4" fontId="46" fillId="0" borderId="8" xfId="3" applyNumberFormat="1" applyFont="1" applyFill="1" applyBorder="1" applyAlignment="1">
      <alignment horizontal="center" vertical="center" wrapText="1"/>
    </xf>
    <xf numFmtId="0" fontId="46" fillId="0" borderId="71" xfId="3" applyFont="1" applyBorder="1" applyAlignment="1">
      <alignment vertical="center" wrapText="1"/>
    </xf>
    <xf numFmtId="0" fontId="46" fillId="0" borderId="10" xfId="3" applyFont="1" applyBorder="1" applyAlignment="1">
      <alignment vertical="center" wrapText="1"/>
    </xf>
    <xf numFmtId="4" fontId="46" fillId="0" borderId="11" xfId="3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42" fillId="6" borderId="2" xfId="0" applyFont="1" applyFill="1" applyBorder="1" applyAlignment="1"/>
    <xf numFmtId="0" fontId="42" fillId="6" borderId="3" xfId="0" applyFont="1" applyFill="1" applyBorder="1" applyAlignment="1">
      <alignment horizontal="center"/>
    </xf>
    <xf numFmtId="0" fontId="42" fillId="6" borderId="79" xfId="0" applyFont="1" applyFill="1" applyBorder="1" applyAlignment="1">
      <alignment horizontal="center"/>
    </xf>
    <xf numFmtId="1" fontId="41" fillId="0" borderId="7" xfId="0" applyNumberFormat="1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3" fontId="41" fillId="0" borderId="7" xfId="0" applyNumberFormat="1" applyFont="1" applyFill="1" applyBorder="1" applyAlignment="1">
      <alignment horizontal="center" vertical="center"/>
    </xf>
    <xf numFmtId="0" fontId="41" fillId="0" borderId="37" xfId="0" applyFont="1" applyBorder="1" applyAlignment="1">
      <alignment horizontal="center"/>
    </xf>
    <xf numFmtId="3" fontId="41" fillId="0" borderId="37" xfId="0" applyNumberFormat="1" applyFont="1" applyBorder="1" applyAlignment="1">
      <alignment horizontal="center"/>
    </xf>
    <xf numFmtId="3" fontId="41" fillId="0" borderId="176" xfId="0" applyNumberFormat="1" applyFont="1" applyBorder="1" applyAlignment="1">
      <alignment horizontal="center"/>
    </xf>
    <xf numFmtId="4" fontId="75" fillId="17" borderId="17" xfId="0" applyNumberFormat="1" applyFont="1" applyFill="1" applyBorder="1" applyAlignment="1">
      <alignment horizontal="center" vertical="center" wrapText="1"/>
    </xf>
    <xf numFmtId="0" fontId="113" fillId="0" borderId="9" xfId="0" applyFont="1" applyBorder="1" applyAlignment="1">
      <alignment horizontal="center" wrapText="1"/>
    </xf>
    <xf numFmtId="0" fontId="113" fillId="17" borderId="6" xfId="0" applyFont="1" applyFill="1" applyBorder="1" applyAlignment="1">
      <alignment horizontal="center" wrapText="1"/>
    </xf>
    <xf numFmtId="3" fontId="113" fillId="17" borderId="17" xfId="0" applyNumberFormat="1" applyFont="1" applyFill="1" applyBorder="1" applyAlignment="1">
      <alignment horizontal="center" vertical="center" wrapText="1"/>
    </xf>
    <xf numFmtId="2" fontId="113" fillId="17" borderId="6" xfId="0" applyNumberFormat="1" applyFont="1" applyFill="1" applyBorder="1" applyAlignment="1">
      <alignment horizontal="center" vertical="center"/>
    </xf>
    <xf numFmtId="0" fontId="42" fillId="0" borderId="6" xfId="0" applyFont="1" applyBorder="1" applyAlignment="1">
      <alignment horizontal="center"/>
    </xf>
    <xf numFmtId="0" fontId="42" fillId="0" borderId="8" xfId="0" applyFont="1" applyBorder="1" applyAlignment="1">
      <alignment horizontal="center"/>
    </xf>
    <xf numFmtId="0" fontId="41" fillId="0" borderId="6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top" wrapText="1"/>
    </xf>
    <xf numFmtId="0" fontId="39" fillId="0" borderId="6" xfId="0" applyFont="1" applyBorder="1" applyAlignment="1">
      <alignment horizontal="center" vertical="center"/>
    </xf>
    <xf numFmtId="3" fontId="42" fillId="0" borderId="19" xfId="0" applyNumberFormat="1" applyFont="1" applyBorder="1" applyAlignment="1">
      <alignment horizontal="center"/>
    </xf>
    <xf numFmtId="3" fontId="41" fillId="0" borderId="19" xfId="0" applyNumberFormat="1" applyFont="1" applyBorder="1" applyAlignment="1">
      <alignment horizontal="center"/>
    </xf>
    <xf numFmtId="3" fontId="41" fillId="0" borderId="38" xfId="0" applyNumberFormat="1" applyFont="1" applyBorder="1" applyAlignment="1">
      <alignment horizontal="center"/>
    </xf>
    <xf numFmtId="3" fontId="42" fillId="0" borderId="130" xfId="0" applyNumberFormat="1" applyFont="1" applyBorder="1" applyAlignment="1">
      <alignment horizontal="center" vertical="center"/>
    </xf>
    <xf numFmtId="3" fontId="42" fillId="0" borderId="129" xfId="0" applyNumberFormat="1" applyFont="1" applyBorder="1" applyAlignment="1">
      <alignment horizontal="center" vertical="center"/>
    </xf>
    <xf numFmtId="0" fontId="0" fillId="0" borderId="80" xfId="0" applyBorder="1" applyAlignment="1">
      <alignment wrapText="1"/>
    </xf>
    <xf numFmtId="0" fontId="39" fillId="0" borderId="6" xfId="0" applyFont="1" applyFill="1" applyBorder="1" applyAlignment="1">
      <alignment horizontal="center" vertical="center"/>
    </xf>
    <xf numFmtId="0" fontId="39" fillId="4" borderId="6" xfId="0" applyFont="1" applyFill="1" applyBorder="1" applyAlignment="1">
      <alignment horizontal="center" vertical="center" wrapText="1"/>
    </xf>
    <xf numFmtId="1" fontId="43" fillId="0" borderId="6" xfId="0" applyNumberFormat="1" applyFont="1" applyBorder="1" applyAlignment="1">
      <alignment horizontal="center"/>
    </xf>
    <xf numFmtId="172" fontId="43" fillId="0" borderId="6" xfId="0" applyNumberFormat="1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 wrapText="1"/>
    </xf>
    <xf numFmtId="0" fontId="13" fillId="0" borderId="6" xfId="5" applyFont="1" applyFill="1" applyBorder="1" applyAlignment="1">
      <alignment horizontal="center" vertical="center" wrapText="1"/>
    </xf>
    <xf numFmtId="0" fontId="65" fillId="18" borderId="6" xfId="5" applyFont="1" applyFill="1" applyBorder="1" applyAlignment="1">
      <alignment horizontal="center" vertical="center"/>
    </xf>
    <xf numFmtId="0" fontId="65" fillId="20" borderId="6" xfId="5" applyFont="1" applyFill="1" applyBorder="1" applyAlignment="1">
      <alignment horizontal="center" vertical="center"/>
    </xf>
    <xf numFmtId="0" fontId="65" fillId="21" borderId="6" xfId="5" applyFont="1" applyFill="1" applyBorder="1" applyAlignment="1">
      <alignment horizontal="center" vertical="center"/>
    </xf>
    <xf numFmtId="0" fontId="39" fillId="0" borderId="6" xfId="6" applyFont="1" applyFill="1" applyBorder="1" applyAlignment="1">
      <alignment horizontal="center" vertical="center" wrapText="1"/>
    </xf>
    <xf numFmtId="0" fontId="39" fillId="0" borderId="6" xfId="6" applyNumberFormat="1" applyFont="1" applyBorder="1" applyAlignment="1">
      <alignment horizontal="center" vertical="center" wrapText="1"/>
    </xf>
    <xf numFmtId="0" fontId="41" fillId="0" borderId="6" xfId="0" applyNumberFormat="1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6" xfId="0" applyFont="1" applyBorder="1" applyAlignment="1">
      <alignment vertical="center"/>
    </xf>
    <xf numFmtId="0" fontId="60" fillId="0" borderId="6" xfId="5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41" fillId="0" borderId="6" xfId="0" applyFont="1" applyBorder="1" applyAlignment="1">
      <alignment vertical="center"/>
    </xf>
    <xf numFmtId="0" fontId="43" fillId="4" borderId="6" xfId="0" applyFont="1" applyFill="1" applyBorder="1" applyAlignment="1">
      <alignment horizontal="center" vertical="center" wrapText="1"/>
    </xf>
    <xf numFmtId="0" fontId="43" fillId="4" borderId="6" xfId="0" applyFont="1" applyFill="1" applyBorder="1" applyAlignment="1">
      <alignment horizontal="center" vertical="center"/>
    </xf>
    <xf numFmtId="0" fontId="39" fillId="4" borderId="6" xfId="0" applyFont="1" applyFill="1" applyBorder="1" applyAlignment="1">
      <alignment horizontal="center" vertical="center" wrapText="1"/>
    </xf>
    <xf numFmtId="0" fontId="43" fillId="4" borderId="6" xfId="0" applyFont="1" applyFill="1" applyBorder="1" applyAlignment="1" applyProtection="1">
      <alignment horizontal="center" vertical="center" wrapText="1"/>
      <protection locked="0"/>
    </xf>
    <xf numFmtId="0" fontId="50" fillId="0" borderId="9" xfId="0" applyFont="1" applyBorder="1" applyAlignment="1">
      <alignment horizontal="center" wrapText="1"/>
    </xf>
    <xf numFmtId="0" fontId="50" fillId="0" borderId="6" xfId="0" applyFont="1" applyBorder="1" applyAlignment="1">
      <alignment horizontal="center" wrapText="1"/>
    </xf>
    <xf numFmtId="0" fontId="41" fillId="0" borderId="6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59" fillId="0" borderId="73" xfId="0" applyFont="1" applyBorder="1" applyAlignment="1">
      <alignment horizontal="center" vertical="center" wrapText="1"/>
    </xf>
    <xf numFmtId="0" fontId="41" fillId="0" borderId="18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109" fillId="9" borderId="162" xfId="0" applyFont="1" applyFill="1" applyBorder="1" applyAlignment="1">
      <alignment horizontal="center" vertical="center" wrapText="1"/>
    </xf>
    <xf numFmtId="0" fontId="109" fillId="9" borderId="171" xfId="0" applyFont="1" applyFill="1" applyBorder="1" applyAlignment="1">
      <alignment horizontal="center" vertical="center" wrapText="1"/>
    </xf>
    <xf numFmtId="0" fontId="109" fillId="9" borderId="172" xfId="0" applyFont="1" applyFill="1" applyBorder="1" applyAlignment="1">
      <alignment horizontal="center" vertical="center" wrapText="1"/>
    </xf>
    <xf numFmtId="0" fontId="41" fillId="0" borderId="165" xfId="0" applyFont="1" applyBorder="1" applyAlignment="1">
      <alignment horizontal="center"/>
    </xf>
    <xf numFmtId="0" fontId="41" fillId="0" borderId="166" xfId="0" applyFont="1" applyBorder="1" applyAlignment="1">
      <alignment horizontal="center"/>
    </xf>
    <xf numFmtId="0" fontId="41" fillId="0" borderId="165" xfId="0" applyFont="1" applyBorder="1" applyAlignment="1">
      <alignment horizontal="center" wrapText="1"/>
    </xf>
    <xf numFmtId="0" fontId="41" fillId="0" borderId="166" xfId="0" applyFont="1" applyBorder="1" applyAlignment="1">
      <alignment horizontal="center" wrapText="1"/>
    </xf>
    <xf numFmtId="0" fontId="0" fillId="0" borderId="135" xfId="0" applyFont="1" applyBorder="1" applyAlignment="1">
      <alignment horizontal="center" wrapText="1"/>
    </xf>
    <xf numFmtId="0" fontId="0" fillId="0" borderId="173" xfId="0" applyFont="1" applyBorder="1" applyAlignment="1">
      <alignment horizontal="center" wrapText="1"/>
    </xf>
    <xf numFmtId="0" fontId="40" fillId="0" borderId="9" xfId="0" applyFont="1" applyBorder="1" applyAlignment="1">
      <alignment horizontal="center" vertical="center" wrapText="1"/>
    </xf>
    <xf numFmtId="0" fontId="3" fillId="0" borderId="83" xfId="0" applyFont="1" applyBorder="1" applyAlignment="1">
      <alignment horizontal="center" vertical="center" wrapText="1"/>
    </xf>
    <xf numFmtId="0" fontId="41" fillId="0" borderId="78" xfId="0" applyFont="1" applyBorder="1" applyAlignment="1">
      <alignment horizontal="center" vertical="center" wrapText="1"/>
    </xf>
    <xf numFmtId="0" fontId="42" fillId="0" borderId="41" xfId="0" applyFont="1" applyBorder="1" applyAlignment="1">
      <alignment horizontal="center" vertical="center" wrapText="1"/>
    </xf>
    <xf numFmtId="0" fontId="41" fillId="0" borderId="60" xfId="0" applyFont="1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59" fillId="0" borderId="9" xfId="0" applyFont="1" applyBorder="1" applyAlignment="1">
      <alignment horizontal="center" wrapText="1"/>
    </xf>
    <xf numFmtId="0" fontId="59" fillId="0" borderId="6" xfId="0" applyFont="1" applyBorder="1" applyAlignment="1">
      <alignment horizontal="center" wrapText="1"/>
    </xf>
    <xf numFmtId="0" fontId="59" fillId="0" borderId="6" xfId="0" applyFont="1" applyBorder="1" applyAlignment="1">
      <alignment horizontal="center"/>
    </xf>
    <xf numFmtId="0" fontId="41" fillId="0" borderId="72" xfId="0" applyFont="1" applyBorder="1" applyAlignment="1">
      <alignment horizontal="center" wrapText="1"/>
    </xf>
    <xf numFmtId="0" fontId="41" fillId="0" borderId="88" xfId="0" applyFont="1" applyBorder="1" applyAlignment="1">
      <alignment horizontal="center" wrapText="1"/>
    </xf>
    <xf numFmtId="0" fontId="41" fillId="0" borderId="74" xfId="0" applyFont="1" applyBorder="1" applyAlignment="1">
      <alignment horizontal="center" wrapText="1"/>
    </xf>
    <xf numFmtId="0" fontId="41" fillId="0" borderId="16" xfId="0" applyFont="1" applyBorder="1" applyAlignment="1">
      <alignment horizontal="center" wrapText="1"/>
    </xf>
    <xf numFmtId="0" fontId="61" fillId="6" borderId="85" xfId="0" applyFont="1" applyFill="1" applyBorder="1" applyAlignment="1">
      <alignment horizontal="center" vertical="center" wrapText="1"/>
    </xf>
    <xf numFmtId="0" fontId="61" fillId="6" borderId="86" xfId="0" applyFont="1" applyFill="1" applyBorder="1" applyAlignment="1">
      <alignment horizontal="center" vertical="center" wrapText="1"/>
    </xf>
    <xf numFmtId="0" fontId="61" fillId="6" borderId="87" xfId="0" applyFont="1" applyFill="1" applyBorder="1" applyAlignment="1">
      <alignment horizontal="center" vertical="center" wrapText="1"/>
    </xf>
    <xf numFmtId="0" fontId="40" fillId="0" borderId="96" xfId="0" applyFont="1" applyBorder="1" applyAlignment="1">
      <alignment horizontal="center" vertical="center" wrapText="1"/>
    </xf>
    <xf numFmtId="0" fontId="40" fillId="0" borderId="97" xfId="0" applyFont="1" applyBorder="1" applyAlignment="1">
      <alignment horizontal="center" vertical="center" wrapText="1"/>
    </xf>
    <xf numFmtId="0" fontId="40" fillId="0" borderId="129" xfId="0" applyFont="1" applyBorder="1" applyAlignment="1">
      <alignment horizontal="center" vertical="center" wrapText="1"/>
    </xf>
    <xf numFmtId="0" fontId="41" fillId="0" borderId="75" xfId="0" applyFont="1" applyBorder="1" applyAlignment="1">
      <alignment horizontal="center" vertical="center"/>
    </xf>
    <xf numFmtId="0" fontId="61" fillId="6" borderId="3" xfId="0" applyFont="1" applyFill="1" applyBorder="1" applyAlignment="1">
      <alignment horizontal="center" vertical="center" wrapText="1"/>
    </xf>
    <xf numFmtId="0" fontId="61" fillId="6" borderId="79" xfId="0" applyFont="1" applyFill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42" fillId="0" borderId="6" xfId="0" applyFont="1" applyBorder="1" applyAlignment="1">
      <alignment horizontal="center"/>
    </xf>
    <xf numFmtId="0" fontId="42" fillId="0" borderId="8" xfId="0" applyFont="1" applyBorder="1" applyAlignment="1">
      <alignment horizontal="center"/>
    </xf>
    <xf numFmtId="0" fontId="42" fillId="0" borderId="36" xfId="0" applyFont="1" applyBorder="1" applyAlignment="1">
      <alignment horizontal="center" vertical="center" wrapText="1"/>
    </xf>
    <xf numFmtId="0" fontId="42" fillId="0" borderId="42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/>
    </xf>
    <xf numFmtId="0" fontId="41" fillId="0" borderId="60" xfId="0" applyFont="1" applyBorder="1" applyAlignment="1">
      <alignment horizontal="center"/>
    </xf>
    <xf numFmtId="0" fontId="41" fillId="0" borderId="42" xfId="0" applyFont="1" applyBorder="1" applyAlignment="1">
      <alignment horizontal="center"/>
    </xf>
    <xf numFmtId="0" fontId="50" fillId="0" borderId="10" xfId="0" applyFont="1" applyBorder="1" applyAlignment="1">
      <alignment horizontal="center" wrapText="1"/>
    </xf>
    <xf numFmtId="0" fontId="50" fillId="0" borderId="7" xfId="0" applyFont="1" applyBorder="1" applyAlignment="1">
      <alignment horizontal="center" wrapText="1"/>
    </xf>
    <xf numFmtId="0" fontId="41" fillId="0" borderId="66" xfId="0" applyFont="1" applyBorder="1" applyAlignment="1">
      <alignment horizontal="center"/>
    </xf>
    <xf numFmtId="0" fontId="41" fillId="0" borderId="78" xfId="0" applyFont="1" applyBorder="1" applyAlignment="1">
      <alignment horizontal="center"/>
    </xf>
    <xf numFmtId="0" fontId="41" fillId="0" borderId="77" xfId="0" applyFont="1" applyBorder="1" applyAlignment="1">
      <alignment horizontal="center"/>
    </xf>
    <xf numFmtId="0" fontId="59" fillId="0" borderId="71" xfId="0" applyFont="1" applyBorder="1" applyAlignment="1">
      <alignment horizontal="center" vertical="center" wrapText="1"/>
    </xf>
    <xf numFmtId="0" fontId="40" fillId="0" borderId="71" xfId="0" applyFont="1" applyBorder="1" applyAlignment="1">
      <alignment horizontal="center" vertical="center" wrapText="1"/>
    </xf>
    <xf numFmtId="0" fontId="40" fillId="0" borderId="73" xfId="0" applyFont="1" applyBorder="1" applyAlignment="1">
      <alignment horizontal="center" vertical="center" wrapText="1"/>
    </xf>
    <xf numFmtId="0" fontId="59" fillId="0" borderId="18" xfId="0" applyFont="1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41" fillId="0" borderId="37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19" xfId="0" applyFont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0" fontId="42" fillId="0" borderId="13" xfId="0" applyFont="1" applyBorder="1" applyAlignment="1">
      <alignment horizontal="center" vertical="center" wrapText="1"/>
    </xf>
    <xf numFmtId="0" fontId="41" fillId="0" borderId="97" xfId="0" applyFont="1" applyBorder="1" applyAlignment="1">
      <alignment horizontal="center" vertical="center"/>
    </xf>
    <xf numFmtId="0" fontId="41" fillId="0" borderId="98" xfId="0" applyFont="1" applyBorder="1" applyAlignment="1">
      <alignment horizontal="center" vertical="center"/>
    </xf>
    <xf numFmtId="0" fontId="0" fillId="0" borderId="6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7" xfId="0" applyFont="1" applyBorder="1" applyAlignment="1">
      <alignment horizontal="left"/>
    </xf>
    <xf numFmtId="0" fontId="62" fillId="0" borderId="6" xfId="0" applyFont="1" applyBorder="1" applyAlignment="1">
      <alignment horizontal="center" vertical="center" wrapText="1"/>
    </xf>
    <xf numFmtId="0" fontId="62" fillId="0" borderId="6" xfId="0" applyFont="1" applyBorder="1" applyAlignment="1">
      <alignment horizontal="center" vertical="center"/>
    </xf>
    <xf numFmtId="0" fontId="62" fillId="0" borderId="7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 wrapText="1"/>
    </xf>
    <xf numFmtId="0" fontId="40" fillId="0" borderId="44" xfId="0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wrapText="1"/>
    </xf>
    <xf numFmtId="0" fontId="42" fillId="0" borderId="13" xfId="0" applyFont="1" applyBorder="1" applyAlignment="1">
      <alignment horizontal="center" wrapText="1"/>
    </xf>
    <xf numFmtId="0" fontId="42" fillId="0" borderId="31" xfId="0" applyFont="1" applyBorder="1" applyAlignment="1">
      <alignment horizontal="center" vertical="center" wrapText="1"/>
    </xf>
    <xf numFmtId="0" fontId="42" fillId="0" borderId="59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82" xfId="0" applyFont="1" applyBorder="1" applyAlignment="1">
      <alignment horizontal="center" vertical="center" wrapText="1"/>
    </xf>
    <xf numFmtId="0" fontId="41" fillId="0" borderId="4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41" fillId="0" borderId="59" xfId="0" applyFont="1" applyBorder="1" applyAlignment="1">
      <alignment horizontal="center" vertical="center" wrapText="1"/>
    </xf>
    <xf numFmtId="0" fontId="8" fillId="0" borderId="84" xfId="0" applyFont="1" applyBorder="1" applyAlignment="1">
      <alignment horizontal="center" vertical="center" wrapText="1"/>
    </xf>
    <xf numFmtId="0" fontId="61" fillId="6" borderId="0" xfId="0" applyFont="1" applyFill="1" applyBorder="1" applyAlignment="1">
      <alignment horizontal="center" vertical="center" wrapText="1"/>
    </xf>
    <xf numFmtId="0" fontId="61" fillId="6" borderId="5" xfId="0" applyFont="1" applyFill="1" applyBorder="1" applyAlignment="1">
      <alignment horizontal="center" vertical="center" wrapText="1"/>
    </xf>
    <xf numFmtId="0" fontId="61" fillId="6" borderId="12" xfId="0" applyFont="1" applyFill="1" applyBorder="1" applyAlignment="1">
      <alignment horizontal="center" vertical="center" wrapText="1"/>
    </xf>
    <xf numFmtId="0" fontId="61" fillId="6" borderId="16" xfId="0" applyFont="1" applyFill="1" applyBorder="1" applyAlignment="1">
      <alignment horizontal="center" vertical="center" wrapText="1"/>
    </xf>
    <xf numFmtId="0" fontId="60" fillId="9" borderId="4" xfId="0" applyFont="1" applyFill="1" applyBorder="1" applyAlignment="1">
      <alignment horizontal="center" vertical="center" wrapText="1"/>
    </xf>
    <xf numFmtId="0" fontId="60" fillId="9" borderId="0" xfId="0" applyFont="1" applyFill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/>
    </xf>
    <xf numFmtId="0" fontId="43" fillId="0" borderId="6" xfId="0" applyFont="1" applyBorder="1" applyAlignment="1" applyProtection="1">
      <alignment horizontal="center" vertical="center" wrapText="1"/>
      <protection locked="0"/>
    </xf>
    <xf numFmtId="0" fontId="39" fillId="0" borderId="6" xfId="0" applyFont="1" applyBorder="1" applyAlignment="1" applyProtection="1">
      <alignment horizontal="center" vertical="center" wrapText="1"/>
      <protection locked="0"/>
    </xf>
    <xf numFmtId="0" fontId="40" fillId="6" borderId="2" xfId="0" applyFont="1" applyFill="1" applyBorder="1" applyAlignment="1">
      <alignment horizontal="center"/>
    </xf>
    <xf numFmtId="0" fontId="40" fillId="6" borderId="3" xfId="0" applyFont="1" applyFill="1" applyBorder="1" applyAlignment="1">
      <alignment horizontal="center"/>
    </xf>
    <xf numFmtId="0" fontId="40" fillId="6" borderId="79" xfId="0" applyFont="1" applyFill="1" applyBorder="1" applyAlignment="1">
      <alignment horizontal="center"/>
    </xf>
    <xf numFmtId="0" fontId="42" fillId="3" borderId="15" xfId="0" applyFont="1" applyFill="1" applyBorder="1" applyAlignment="1">
      <alignment horizontal="center"/>
    </xf>
    <xf numFmtId="0" fontId="42" fillId="3" borderId="12" xfId="0" applyFont="1" applyFill="1" applyBorder="1" applyAlignment="1">
      <alignment horizontal="center"/>
    </xf>
    <xf numFmtId="0" fontId="42" fillId="3" borderId="1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60" xfId="0" applyFont="1" applyBorder="1" applyAlignment="1">
      <alignment horizontal="center"/>
    </xf>
    <xf numFmtId="0" fontId="41" fillId="0" borderId="129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8" fillId="0" borderId="75" xfId="0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/>
    </xf>
    <xf numFmtId="0" fontId="49" fillId="0" borderId="13" xfId="3" applyFont="1" applyBorder="1" applyAlignment="1">
      <alignment horizontal="center" vertical="center" wrapText="1"/>
    </xf>
    <xf numFmtId="0" fontId="49" fillId="0" borderId="6" xfId="3" applyFont="1" applyBorder="1" applyAlignment="1">
      <alignment horizontal="center" vertical="center" wrapText="1"/>
    </xf>
    <xf numFmtId="0" fontId="49" fillId="0" borderId="73" xfId="3" applyFont="1" applyBorder="1" applyAlignment="1">
      <alignment horizontal="center" vertical="center"/>
    </xf>
    <xf numFmtId="0" fontId="49" fillId="0" borderId="9" xfId="3" applyFont="1" applyBorder="1" applyAlignment="1">
      <alignment horizontal="center" vertical="center"/>
    </xf>
    <xf numFmtId="0" fontId="38" fillId="0" borderId="83" xfId="0" applyFont="1" applyBorder="1" applyAlignment="1">
      <alignment horizontal="left" wrapText="1"/>
    </xf>
    <xf numFmtId="0" fontId="38" fillId="0" borderId="78" xfId="0" applyFont="1" applyBorder="1" applyAlignment="1">
      <alignment horizontal="left" wrapText="1"/>
    </xf>
    <xf numFmtId="0" fontId="42" fillId="6" borderId="89" xfId="0" applyFont="1" applyFill="1" applyBorder="1" applyAlignment="1">
      <alignment horizontal="center"/>
    </xf>
    <xf numFmtId="0" fontId="42" fillId="6" borderId="90" xfId="0" applyFont="1" applyFill="1" applyBorder="1" applyAlignment="1">
      <alignment horizontal="center"/>
    </xf>
    <xf numFmtId="0" fontId="42" fillId="6" borderId="70" xfId="0" applyFont="1" applyFill="1" applyBorder="1" applyAlignment="1">
      <alignment horizontal="center"/>
    </xf>
    <xf numFmtId="0" fontId="49" fillId="0" borderId="14" xfId="3" applyNumberFormat="1" applyFont="1" applyBorder="1" applyAlignment="1">
      <alignment horizontal="center" vertical="center" wrapText="1"/>
    </xf>
    <xf numFmtId="0" fontId="49" fillId="0" borderId="8" xfId="3" applyNumberFormat="1" applyFont="1" applyBorder="1" applyAlignment="1">
      <alignment horizontal="center" vertical="center" wrapText="1"/>
    </xf>
    <xf numFmtId="0" fontId="49" fillId="0" borderId="13" xfId="3" applyNumberFormat="1" applyFont="1" applyBorder="1" applyAlignment="1">
      <alignment horizontal="center" vertical="center" wrapText="1"/>
    </xf>
    <xf numFmtId="0" fontId="49" fillId="0" borderId="6" xfId="3" applyNumberFormat="1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/>
    </xf>
    <xf numFmtId="0" fontId="45" fillId="0" borderId="6" xfId="0" applyFont="1" applyBorder="1" applyAlignment="1">
      <alignment horizontal="center"/>
    </xf>
    <xf numFmtId="16" fontId="60" fillId="9" borderId="2" xfId="0" applyNumberFormat="1" applyFont="1" applyFill="1" applyBorder="1" applyAlignment="1">
      <alignment horizontal="center" vertical="center" wrapText="1"/>
    </xf>
    <xf numFmtId="16" fontId="60" fillId="9" borderId="3" xfId="0" applyNumberFormat="1" applyFont="1" applyFill="1" applyBorder="1" applyAlignment="1">
      <alignment horizontal="center" vertical="center" wrapText="1"/>
    </xf>
    <xf numFmtId="16" fontId="60" fillId="9" borderId="79" xfId="0" applyNumberFormat="1" applyFont="1" applyFill="1" applyBorder="1" applyAlignment="1">
      <alignment horizontal="center" vertical="center" wrapText="1"/>
    </xf>
    <xf numFmtId="0" fontId="45" fillId="0" borderId="8" xfId="0" applyFont="1" applyBorder="1" applyAlignment="1">
      <alignment horizontal="center"/>
    </xf>
    <xf numFmtId="0" fontId="44" fillId="4" borderId="0" xfId="0" applyFont="1" applyFill="1" applyBorder="1" applyAlignment="1">
      <alignment horizontal="right" vertical="center" wrapText="1"/>
    </xf>
    <xf numFmtId="0" fontId="44" fillId="4" borderId="5" xfId="0" applyFont="1" applyFill="1" applyBorder="1" applyAlignment="1">
      <alignment horizontal="right" vertical="center" wrapText="1"/>
    </xf>
    <xf numFmtId="0" fontId="38" fillId="0" borderId="41" xfId="0" applyFont="1" applyBorder="1" applyAlignment="1">
      <alignment horizontal="center"/>
    </xf>
    <xf numFmtId="0" fontId="38" fillId="0" borderId="36" xfId="0" applyFont="1" applyBorder="1" applyAlignment="1">
      <alignment horizontal="center"/>
    </xf>
    <xf numFmtId="0" fontId="38" fillId="0" borderId="42" xfId="0" applyFont="1" applyBorder="1" applyAlignment="1">
      <alignment horizontal="center"/>
    </xf>
    <xf numFmtId="0" fontId="0" fillId="0" borderId="41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0" fillId="0" borderId="42" xfId="0" applyFont="1" applyBorder="1" applyAlignment="1">
      <alignment horizontal="center"/>
    </xf>
    <xf numFmtId="0" fontId="38" fillId="0" borderId="85" xfId="0" applyFont="1" applyBorder="1" applyAlignment="1">
      <alignment horizontal="left" wrapText="1"/>
    </xf>
    <xf numFmtId="0" fontId="38" fillId="0" borderId="151" xfId="0" applyFont="1" applyBorder="1" applyAlignment="1">
      <alignment horizontal="left" wrapText="1"/>
    </xf>
    <xf numFmtId="0" fontId="38" fillId="0" borderId="85" xfId="0" applyFont="1" applyBorder="1" applyAlignment="1">
      <alignment horizontal="left"/>
    </xf>
    <xf numFmtId="0" fontId="38" fillId="0" borderId="151" xfId="0" applyFont="1" applyBorder="1" applyAlignment="1">
      <alignment horizontal="left"/>
    </xf>
    <xf numFmtId="0" fontId="38" fillId="0" borderId="41" xfId="0" applyFont="1" applyBorder="1" applyAlignment="1">
      <alignment horizontal="left"/>
    </xf>
    <xf numFmtId="0" fontId="38" fillId="0" borderId="60" xfId="0" applyFont="1" applyBorder="1" applyAlignment="1">
      <alignment horizontal="left"/>
    </xf>
    <xf numFmtId="0" fontId="45" fillId="0" borderId="17" xfId="0" applyFont="1" applyBorder="1" applyAlignment="1">
      <alignment horizontal="center"/>
    </xf>
    <xf numFmtId="0" fontId="45" fillId="0" borderId="42" xfId="0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5" fillId="0" borderId="13" xfId="0" applyFont="1" applyBorder="1" applyAlignment="1">
      <alignment horizontal="center"/>
    </xf>
    <xf numFmtId="0" fontId="45" fillId="0" borderId="71" xfId="0" applyFont="1" applyBorder="1" applyAlignment="1">
      <alignment horizontal="center"/>
    </xf>
    <xf numFmtId="0" fontId="45" fillId="0" borderId="73" xfId="0" applyFont="1" applyBorder="1" applyAlignment="1">
      <alignment horizontal="center"/>
    </xf>
    <xf numFmtId="0" fontId="65" fillId="18" borderId="76" xfId="5" applyFont="1" applyFill="1" applyBorder="1" applyAlignment="1">
      <alignment horizontal="center" vertical="center"/>
    </xf>
    <xf numFmtId="0" fontId="65" fillId="18" borderId="0" xfId="5" applyFont="1" applyFill="1" applyBorder="1" applyAlignment="1">
      <alignment horizontal="center" vertical="center"/>
    </xf>
    <xf numFmtId="16" fontId="63" fillId="19" borderId="76" xfId="0" applyNumberFormat="1" applyFont="1" applyFill="1" applyBorder="1" applyAlignment="1">
      <alignment horizontal="center" vertical="center" wrapText="1"/>
    </xf>
    <xf numFmtId="16" fontId="63" fillId="19" borderId="0" xfId="0" applyNumberFormat="1" applyFont="1" applyFill="1" applyBorder="1" applyAlignment="1">
      <alignment horizontal="center" vertical="center" wrapText="1"/>
    </xf>
    <xf numFmtId="0" fontId="65" fillId="21" borderId="76" xfId="5" applyFont="1" applyFill="1" applyBorder="1" applyAlignment="1">
      <alignment horizontal="center" vertical="center"/>
    </xf>
    <xf numFmtId="0" fontId="65" fillId="21" borderId="0" xfId="5" applyFont="1" applyFill="1" applyBorder="1" applyAlignment="1">
      <alignment horizontal="center" vertical="center"/>
    </xf>
    <xf numFmtId="0" fontId="40" fillId="15" borderId="0" xfId="0" applyFont="1" applyFill="1" applyBorder="1" applyAlignment="1">
      <alignment horizontal="center" vertical="center" wrapText="1"/>
    </xf>
    <xf numFmtId="0" fontId="103" fillId="23" borderId="0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36" fillId="0" borderId="149" xfId="0" applyFont="1" applyBorder="1" applyAlignment="1">
      <alignment horizontal="center" vertical="center" wrapText="1"/>
    </xf>
    <xf numFmtId="0" fontId="33" fillId="0" borderId="150" xfId="0" applyFont="1" applyBorder="1" applyAlignment="1">
      <alignment horizontal="center" vertical="center" wrapText="1"/>
    </xf>
    <xf numFmtId="0" fontId="33" fillId="0" borderId="142" xfId="0" applyFont="1" applyBorder="1" applyAlignment="1">
      <alignment horizontal="center" vertical="center" wrapText="1"/>
    </xf>
    <xf numFmtId="166" fontId="12" fillId="0" borderId="139" xfId="0" applyNumberFormat="1" applyFont="1" applyBorder="1" applyAlignment="1">
      <alignment horizontal="center" vertical="center" wrapText="1"/>
    </xf>
    <xf numFmtId="166" fontId="12" fillId="0" borderId="108" xfId="0" applyNumberFormat="1" applyFont="1" applyBorder="1" applyAlignment="1">
      <alignment horizontal="center" vertical="center" wrapText="1"/>
    </xf>
    <xf numFmtId="166" fontId="12" fillId="0" borderId="134" xfId="0" applyNumberFormat="1" applyFont="1" applyBorder="1" applyAlignment="1">
      <alignment horizontal="center" vertical="center" wrapText="1"/>
    </xf>
    <xf numFmtId="166" fontId="12" fillId="0" borderId="141" xfId="0" applyNumberFormat="1" applyFont="1" applyBorder="1" applyAlignment="1">
      <alignment horizontal="center" vertical="center" wrapText="1"/>
    </xf>
    <xf numFmtId="166" fontId="33" fillId="0" borderId="144" xfId="0" applyNumberFormat="1" applyFont="1" applyBorder="1" applyAlignment="1">
      <alignment horizontal="center" vertical="center"/>
    </xf>
    <xf numFmtId="166" fontId="33" fillId="0" borderId="145" xfId="0" applyNumberFormat="1" applyFont="1" applyBorder="1" applyAlignment="1">
      <alignment horizontal="center" vertical="center"/>
    </xf>
    <xf numFmtId="0" fontId="36" fillId="0" borderId="136" xfId="0" applyFont="1" applyBorder="1" applyAlignment="1">
      <alignment horizontal="center" vertical="center" wrapText="1"/>
    </xf>
    <xf numFmtId="0" fontId="33" fillId="0" borderId="132" xfId="0" applyFont="1" applyBorder="1" applyAlignment="1">
      <alignment horizontal="center" vertical="center" wrapText="1"/>
    </xf>
    <xf numFmtId="0" fontId="33" fillId="0" borderId="146" xfId="0" applyFont="1" applyBorder="1" applyAlignment="1">
      <alignment horizontal="center" vertical="center" wrapText="1"/>
    </xf>
    <xf numFmtId="2" fontId="33" fillId="0" borderId="138" xfId="0" applyNumberFormat="1" applyFont="1" applyBorder="1" applyAlignment="1">
      <alignment horizontal="center" vertical="center"/>
    </xf>
    <xf numFmtId="2" fontId="33" fillId="0" borderId="134" xfId="0" applyNumberFormat="1" applyFont="1" applyBorder="1" applyAlignment="1">
      <alignment horizontal="center" vertical="center"/>
    </xf>
    <xf numFmtId="2" fontId="33" fillId="0" borderId="148" xfId="0" applyNumberFormat="1" applyFont="1" applyBorder="1" applyAlignment="1">
      <alignment horizontal="center" vertical="center"/>
    </xf>
    <xf numFmtId="0" fontId="70" fillId="0" borderId="131" xfId="0" applyFont="1" applyBorder="1" applyAlignment="1">
      <alignment horizontal="left" vertical="center"/>
    </xf>
    <xf numFmtId="0" fontId="70" fillId="0" borderId="0" xfId="0" applyFont="1" applyBorder="1" applyAlignment="1">
      <alignment horizontal="left" vertical="center"/>
    </xf>
    <xf numFmtId="0" fontId="12" fillId="0" borderId="139" xfId="0" applyFont="1" applyBorder="1" applyAlignment="1">
      <alignment horizontal="center" vertical="center" wrapText="1"/>
    </xf>
    <xf numFmtId="0" fontId="12" fillId="0" borderId="108" xfId="0" applyFont="1" applyBorder="1" applyAlignment="1">
      <alignment horizontal="center" vertical="center" wrapText="1"/>
    </xf>
    <xf numFmtId="0" fontId="36" fillId="0" borderId="140" xfId="0" applyFont="1" applyBorder="1" applyAlignment="1">
      <alignment horizontal="center" vertical="center" wrapText="1"/>
    </xf>
    <xf numFmtId="0" fontId="33" fillId="0" borderId="140" xfId="0" applyFont="1" applyBorder="1" applyAlignment="1">
      <alignment horizontal="center" vertical="center" wrapText="1"/>
    </xf>
    <xf numFmtId="2" fontId="33" fillId="0" borderId="141" xfId="0" applyNumberFormat="1" applyFont="1" applyBorder="1" applyAlignment="1">
      <alignment horizontal="center" vertical="center"/>
    </xf>
    <xf numFmtId="2" fontId="33" fillId="0" borderId="144" xfId="0" applyNumberFormat="1" applyFont="1" applyBorder="1" applyAlignment="1">
      <alignment horizontal="center" vertical="center"/>
    </xf>
    <xf numFmtId="2" fontId="33" fillId="0" borderId="145" xfId="0" applyNumberFormat="1" applyFont="1" applyBorder="1" applyAlignment="1">
      <alignment horizontal="center" vertical="center"/>
    </xf>
    <xf numFmtId="0" fontId="66" fillId="0" borderId="18" xfId="5" applyFont="1" applyFill="1" applyBorder="1" applyAlignment="1">
      <alignment horizontal="center" vertical="center" wrapText="1"/>
    </xf>
    <xf numFmtId="0" fontId="66" fillId="0" borderId="75" xfId="5" applyFont="1" applyFill="1" applyBorder="1" applyAlignment="1">
      <alignment horizontal="center" vertical="center" wrapText="1"/>
    </xf>
    <xf numFmtId="0" fontId="66" fillId="0" borderId="13" xfId="5" applyFont="1" applyFill="1" applyBorder="1" applyAlignment="1">
      <alignment horizontal="center" vertical="center" wrapText="1"/>
    </xf>
    <xf numFmtId="0" fontId="117" fillId="12" borderId="17" xfId="5" applyFont="1" applyFill="1" applyBorder="1" applyAlignment="1">
      <alignment horizontal="center" vertical="center"/>
    </xf>
    <xf numFmtId="0" fontId="117" fillId="12" borderId="36" xfId="5" applyFont="1" applyFill="1" applyBorder="1" applyAlignment="1">
      <alignment horizontal="center" vertical="center"/>
    </xf>
    <xf numFmtId="0" fontId="117" fillId="12" borderId="60" xfId="5" applyFont="1" applyFill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0" fontId="45" fillId="0" borderId="75" xfId="0" applyFont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13" fillId="0" borderId="18" xfId="5" applyFont="1" applyFill="1" applyBorder="1" applyAlignment="1">
      <alignment horizontal="center" vertical="center" wrapText="1"/>
    </xf>
    <xf numFmtId="0" fontId="13" fillId="0" borderId="13" xfId="5" applyFont="1" applyFill="1" applyBorder="1" applyAlignment="1">
      <alignment horizontal="center" vertical="center" wrapText="1"/>
    </xf>
    <xf numFmtId="0" fontId="13" fillId="0" borderId="75" xfId="5" applyFont="1" applyFill="1" applyBorder="1" applyAlignment="1">
      <alignment horizontal="center" vertical="center" wrapText="1"/>
    </xf>
    <xf numFmtId="0" fontId="40" fillId="22" borderId="0" xfId="0" applyFont="1" applyFill="1" applyBorder="1" applyAlignment="1">
      <alignment horizontal="center" vertical="center" wrapText="1"/>
    </xf>
    <xf numFmtId="0" fontId="40" fillId="13" borderId="0" xfId="0" applyFont="1" applyFill="1" applyBorder="1" applyAlignment="1">
      <alignment horizontal="center"/>
    </xf>
    <xf numFmtId="0" fontId="72" fillId="4" borderId="6" xfId="0" applyFont="1" applyFill="1" applyBorder="1" applyAlignment="1">
      <alignment horizontal="center"/>
    </xf>
    <xf numFmtId="0" fontId="73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top"/>
    </xf>
    <xf numFmtId="0" fontId="72" fillId="4" borderId="6" xfId="7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115" fillId="6" borderId="72" xfId="0" applyFont="1" applyFill="1" applyBorder="1" applyAlignment="1">
      <alignment horizontal="center" vertical="center"/>
    </xf>
    <xf numFmtId="0" fontId="115" fillId="6" borderId="80" xfId="0" applyFont="1" applyFill="1" applyBorder="1" applyAlignment="1">
      <alignment horizontal="center" vertical="center"/>
    </xf>
    <xf numFmtId="0" fontId="115" fillId="6" borderId="74" xfId="0" applyFont="1" applyFill="1" applyBorder="1" applyAlignment="1">
      <alignment horizontal="center" vertical="center"/>
    </xf>
    <xf numFmtId="0" fontId="115" fillId="6" borderId="12" xfId="0" applyFont="1" applyFill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0" fontId="75" fillId="0" borderId="15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82" xfId="0" applyFont="1" applyBorder="1" applyAlignment="1">
      <alignment horizontal="center"/>
    </xf>
    <xf numFmtId="0" fontId="75" fillId="0" borderId="41" xfId="0" applyFont="1" applyBorder="1" applyAlignment="1">
      <alignment horizontal="center"/>
    </xf>
    <xf numFmtId="0" fontId="75" fillId="0" borderId="36" xfId="0" applyFont="1" applyBorder="1" applyAlignment="1">
      <alignment horizontal="center"/>
    </xf>
    <xf numFmtId="0" fontId="75" fillId="0" borderId="60" xfId="0" applyFont="1" applyBorder="1" applyAlignment="1">
      <alignment horizontal="center"/>
    </xf>
    <xf numFmtId="0" fontId="112" fillId="0" borderId="41" xfId="0" applyFont="1" applyBorder="1" applyAlignment="1">
      <alignment horizontal="center"/>
    </xf>
    <xf numFmtId="0" fontId="112" fillId="0" borderId="36" xfId="0" applyFont="1" applyBorder="1" applyAlignment="1">
      <alignment horizontal="center"/>
    </xf>
    <xf numFmtId="0" fontId="112" fillId="0" borderId="60" xfId="0" applyFont="1" applyBorder="1" applyAlignment="1">
      <alignment horizontal="center"/>
    </xf>
    <xf numFmtId="0" fontId="75" fillId="0" borderId="6" xfId="0" applyFont="1" applyBorder="1" applyAlignment="1">
      <alignment horizontal="left" vertic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2" fontId="112" fillId="0" borderId="71" xfId="0" applyNumberFormat="1" applyFont="1" applyBorder="1" applyAlignment="1">
      <alignment horizontal="center" vertical="center" wrapText="1"/>
    </xf>
    <xf numFmtId="2" fontId="112" fillId="0" borderId="73" xfId="0" applyNumberFormat="1" applyFont="1" applyBorder="1" applyAlignment="1">
      <alignment horizontal="center" vertical="center" wrapText="1"/>
    </xf>
    <xf numFmtId="0" fontId="20" fillId="10" borderId="41" xfId="0" applyFont="1" applyFill="1" applyBorder="1" applyAlignment="1">
      <alignment horizontal="center"/>
    </xf>
    <xf numFmtId="0" fontId="20" fillId="10" borderId="36" xfId="0" applyFont="1" applyFill="1" applyBorder="1" applyAlignment="1">
      <alignment horizontal="center"/>
    </xf>
    <xf numFmtId="0" fontId="20" fillId="10" borderId="60" xfId="0" applyFont="1" applyFill="1" applyBorder="1" applyAlignment="1">
      <alignment horizontal="center"/>
    </xf>
    <xf numFmtId="0" fontId="75" fillId="0" borderId="6" xfId="0" applyFont="1" applyBorder="1" applyAlignment="1">
      <alignment horizontal="left"/>
    </xf>
    <xf numFmtId="0" fontId="113" fillId="0" borderId="18" xfId="0" applyFont="1" applyBorder="1" applyAlignment="1">
      <alignment horizontal="center"/>
    </xf>
    <xf numFmtId="0" fontId="113" fillId="0" borderId="75" xfId="0" applyFont="1" applyBorder="1" applyAlignment="1">
      <alignment horizontal="center"/>
    </xf>
    <xf numFmtId="0" fontId="75" fillId="0" borderId="31" xfId="0" applyFont="1" applyBorder="1" applyAlignment="1">
      <alignment horizontal="left" vertical="center"/>
    </xf>
    <xf numFmtId="0" fontId="75" fillId="0" borderId="80" xfId="0" applyFont="1" applyBorder="1" applyAlignment="1">
      <alignment horizontal="left" vertical="center"/>
    </xf>
    <xf numFmtId="0" fontId="75" fillId="0" borderId="59" xfId="0" applyFont="1" applyBorder="1" applyAlignment="1">
      <alignment horizontal="left" vertical="center"/>
    </xf>
    <xf numFmtId="0" fontId="114" fillId="0" borderId="71" xfId="0" applyFont="1" applyBorder="1" applyAlignment="1">
      <alignment horizontal="center" vertical="center" wrapText="1"/>
    </xf>
    <xf numFmtId="0" fontId="114" fillId="0" borderId="84" xfId="0" applyFont="1" applyBorder="1" applyAlignment="1">
      <alignment horizontal="center" vertical="center" wrapText="1"/>
    </xf>
    <xf numFmtId="0" fontId="114" fillId="0" borderId="73" xfId="0" applyFont="1" applyBorder="1" applyAlignment="1">
      <alignment horizontal="center" vertical="center" wrapText="1"/>
    </xf>
    <xf numFmtId="0" fontId="20" fillId="17" borderId="17" xfId="0" applyFont="1" applyFill="1" applyBorder="1" applyAlignment="1">
      <alignment horizontal="center"/>
    </xf>
    <xf numFmtId="0" fontId="20" fillId="17" borderId="36" xfId="0" applyFont="1" applyFill="1" applyBorder="1" applyAlignment="1">
      <alignment horizontal="center"/>
    </xf>
    <xf numFmtId="0" fontId="20" fillId="17" borderId="60" xfId="0" applyFont="1" applyFill="1" applyBorder="1" applyAlignment="1">
      <alignment horizontal="center"/>
    </xf>
    <xf numFmtId="0" fontId="75" fillId="17" borderId="18" xfId="0" applyFont="1" applyFill="1" applyBorder="1" applyAlignment="1">
      <alignment horizontal="center" wrapText="1"/>
    </xf>
    <xf numFmtId="0" fontId="75" fillId="17" borderId="75" xfId="0" applyFont="1" applyFill="1" applyBorder="1" applyAlignment="1">
      <alignment horizontal="center" wrapText="1"/>
    </xf>
    <xf numFmtId="0" fontId="75" fillId="17" borderId="13" xfId="0" applyFont="1" applyFill="1" applyBorder="1" applyAlignment="1">
      <alignment horizontal="center" wrapText="1"/>
    </xf>
    <xf numFmtId="0" fontId="46" fillId="0" borderId="84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0" fontId="46" fillId="0" borderId="41" xfId="0" applyFont="1" applyBorder="1" applyAlignment="1">
      <alignment horizontal="center"/>
    </xf>
    <xf numFmtId="0" fontId="46" fillId="0" borderId="36" xfId="0" applyFont="1" applyBorder="1" applyAlignment="1">
      <alignment horizontal="center"/>
    </xf>
    <xf numFmtId="0" fontId="46" fillId="0" borderId="42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60" xfId="0" applyFont="1" applyBorder="1" applyAlignment="1">
      <alignment horizontal="center"/>
    </xf>
    <xf numFmtId="0" fontId="60" fillId="6" borderId="2" xfId="0" applyFont="1" applyFill="1" applyBorder="1" applyAlignment="1">
      <alignment horizontal="center"/>
    </xf>
    <xf numFmtId="0" fontId="60" fillId="6" borderId="3" xfId="0" applyFont="1" applyFill="1" applyBorder="1" applyAlignment="1">
      <alignment horizontal="center"/>
    </xf>
    <xf numFmtId="0" fontId="60" fillId="6" borderId="79" xfId="0" applyFont="1" applyFill="1" applyBorder="1" applyAlignment="1">
      <alignment horizontal="center"/>
    </xf>
    <xf numFmtId="0" fontId="46" fillId="0" borderId="6" xfId="0" applyFont="1" applyBorder="1" applyAlignment="1">
      <alignment horizontal="center"/>
    </xf>
    <xf numFmtId="0" fontId="11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center" wrapText="1"/>
    </xf>
    <xf numFmtId="0" fontId="60" fillId="0" borderId="2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 wrapText="1"/>
    </xf>
    <xf numFmtId="0" fontId="60" fillId="0" borderId="79" xfId="0" applyFont="1" applyBorder="1" applyAlignment="1">
      <alignment horizontal="center" vertical="center" wrapText="1"/>
    </xf>
    <xf numFmtId="0" fontId="47" fillId="5" borderId="18" xfId="0" applyFont="1" applyFill="1" applyBorder="1" applyAlignment="1">
      <alignment horizontal="center" vertical="top" wrapText="1"/>
    </xf>
    <xf numFmtId="0" fontId="47" fillId="5" borderId="13" xfId="0" applyFont="1" applyFill="1" applyBorder="1" applyAlignment="1">
      <alignment horizontal="center" vertical="top" wrapText="1"/>
    </xf>
    <xf numFmtId="0" fontId="47" fillId="5" borderId="6" xfId="0" applyFont="1" applyFill="1" applyBorder="1" applyAlignment="1">
      <alignment vertical="top" wrapText="1"/>
    </xf>
    <xf numFmtId="0" fontId="47" fillId="5" borderId="8" xfId="0" applyFont="1" applyFill="1" applyBorder="1" applyAlignment="1">
      <alignment vertical="top" wrapText="1"/>
    </xf>
    <xf numFmtId="0" fontId="47" fillId="5" borderId="17" xfId="0" applyFont="1" applyFill="1" applyBorder="1" applyAlignment="1">
      <alignment vertical="top" wrapText="1"/>
    </xf>
    <xf numFmtId="0" fontId="47" fillId="5" borderId="36" xfId="0" applyFont="1" applyFill="1" applyBorder="1" applyAlignment="1">
      <alignment vertical="top" wrapText="1"/>
    </xf>
    <xf numFmtId="0" fontId="47" fillId="5" borderId="42" xfId="0" applyFont="1" applyFill="1" applyBorder="1" applyAlignment="1">
      <alignment vertical="top" wrapText="1"/>
    </xf>
    <xf numFmtId="0" fontId="46" fillId="0" borderId="6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 wrapText="1"/>
    </xf>
    <xf numFmtId="0" fontId="46" fillId="0" borderId="6" xfId="0" applyFont="1" applyBorder="1" applyAlignment="1">
      <alignment vertical="top" wrapText="1"/>
    </xf>
    <xf numFmtId="0" fontId="46" fillId="0" borderId="8" xfId="0" applyFont="1" applyBorder="1" applyAlignment="1">
      <alignment vertical="top" wrapText="1"/>
    </xf>
    <xf numFmtId="0" fontId="47" fillId="5" borderId="7" xfId="0" applyFont="1" applyFill="1" applyBorder="1" applyAlignment="1">
      <alignment vertical="top" wrapText="1"/>
    </xf>
    <xf numFmtId="0" fontId="47" fillId="5" borderId="11" xfId="0" applyFont="1" applyFill="1" applyBorder="1" applyAlignment="1">
      <alignment vertical="top" wrapText="1"/>
    </xf>
    <xf numFmtId="0" fontId="49" fillId="9" borderId="91" xfId="0" applyFont="1" applyFill="1" applyBorder="1" applyAlignment="1">
      <alignment horizontal="center" vertical="center"/>
    </xf>
    <xf numFmtId="0" fontId="49" fillId="9" borderId="92" xfId="0" applyFont="1" applyFill="1" applyBorder="1" applyAlignment="1">
      <alignment horizontal="center" vertical="center"/>
    </xf>
    <xf numFmtId="0" fontId="47" fillId="5" borderId="18" xfId="0" applyFont="1" applyFill="1" applyBorder="1" applyAlignment="1">
      <alignment horizontal="left" vertical="top" wrapText="1" indent="5"/>
    </xf>
    <xf numFmtId="0" fontId="47" fillId="5" borderId="13" xfId="0" applyFont="1" applyFill="1" applyBorder="1" applyAlignment="1">
      <alignment horizontal="left" vertical="top" wrapText="1" indent="5"/>
    </xf>
    <xf numFmtId="0" fontId="47" fillId="5" borderId="18" xfId="0" applyFont="1" applyFill="1" applyBorder="1" applyAlignment="1">
      <alignment horizontal="left" vertical="top" wrapText="1" indent="2"/>
    </xf>
    <xf numFmtId="0" fontId="47" fillId="5" borderId="13" xfId="0" applyFont="1" applyFill="1" applyBorder="1" applyAlignment="1">
      <alignment horizontal="left" vertical="top" wrapText="1" indent="2"/>
    </xf>
    <xf numFmtId="0" fontId="47" fillId="5" borderId="75" xfId="0" applyFont="1" applyFill="1" applyBorder="1" applyAlignment="1">
      <alignment horizontal="left" vertical="top" wrapText="1" indent="5"/>
    </xf>
    <xf numFmtId="0" fontId="47" fillId="5" borderId="75" xfId="0" applyFont="1" applyFill="1" applyBorder="1" applyAlignment="1">
      <alignment horizontal="left" vertical="top" wrapText="1" indent="2"/>
    </xf>
    <xf numFmtId="0" fontId="46" fillId="0" borderId="17" xfId="0" applyFont="1" applyBorder="1" applyAlignment="1">
      <alignment horizontal="left" vertical="top" wrapText="1"/>
    </xf>
    <xf numFmtId="0" fontId="46" fillId="0" borderId="36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left" vertical="top" wrapText="1"/>
    </xf>
    <xf numFmtId="0" fontId="47" fillId="5" borderId="75" xfId="0" applyFont="1" applyFill="1" applyBorder="1" applyAlignment="1">
      <alignment horizontal="center" vertical="top" wrapText="1"/>
    </xf>
    <xf numFmtId="0" fontId="47" fillId="5" borderId="18" xfId="0" applyFont="1" applyFill="1" applyBorder="1" applyAlignment="1">
      <alignment horizontal="left" vertical="top" wrapText="1" indent="3"/>
    </xf>
    <xf numFmtId="0" fontId="47" fillId="5" borderId="75" xfId="0" applyFont="1" applyFill="1" applyBorder="1" applyAlignment="1">
      <alignment horizontal="left" vertical="top" wrapText="1" indent="3"/>
    </xf>
    <xf numFmtId="0" fontId="47" fillId="5" borderId="13" xfId="0" applyFont="1" applyFill="1" applyBorder="1" applyAlignment="1">
      <alignment horizontal="left" vertical="top" wrapText="1" indent="3"/>
    </xf>
    <xf numFmtId="0" fontId="46" fillId="0" borderId="0" xfId="0" applyFont="1" applyAlignment="1">
      <alignment horizontal="center" wrapText="1"/>
    </xf>
    <xf numFmtId="0" fontId="49" fillId="0" borderId="13" xfId="0" applyFont="1" applyBorder="1" applyAlignment="1">
      <alignment horizontal="center" wrapText="1"/>
    </xf>
    <xf numFmtId="0" fontId="48" fillId="5" borderId="13" xfId="0" applyFont="1" applyFill="1" applyBorder="1" applyAlignment="1">
      <alignment horizontal="center" vertical="center" wrapText="1"/>
    </xf>
    <xf numFmtId="0" fontId="48" fillId="5" borderId="6" xfId="0" applyFont="1" applyFill="1" applyBorder="1" applyAlignment="1">
      <alignment horizontal="center" vertical="center" wrapText="1"/>
    </xf>
    <xf numFmtId="0" fontId="46" fillId="0" borderId="7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45" fillId="0" borderId="93" xfId="0" applyFont="1" applyBorder="1" applyAlignment="1">
      <alignment horizontal="center" vertical="center"/>
    </xf>
    <xf numFmtId="0" fontId="45" fillId="0" borderId="94" xfId="0" applyFont="1" applyBorder="1" applyAlignment="1">
      <alignment horizontal="center" vertical="center"/>
    </xf>
    <xf numFmtId="0" fontId="45" fillId="0" borderId="95" xfId="0" applyFont="1" applyBorder="1" applyAlignment="1">
      <alignment horizontal="center" vertical="center"/>
    </xf>
    <xf numFmtId="0" fontId="45" fillId="0" borderId="96" xfId="0" applyFont="1" applyBorder="1" applyAlignment="1">
      <alignment horizontal="center" vertical="center"/>
    </xf>
    <xf numFmtId="0" fontId="45" fillId="0" borderId="97" xfId="0" applyFont="1" applyBorder="1" applyAlignment="1">
      <alignment horizontal="center" vertical="center"/>
    </xf>
    <xf numFmtId="0" fontId="45" fillId="0" borderId="98" xfId="0" applyFont="1" applyBorder="1" applyAlignment="1">
      <alignment horizontal="center" vertical="center"/>
    </xf>
    <xf numFmtId="0" fontId="45" fillId="0" borderId="99" xfId="0" applyFont="1" applyBorder="1" applyAlignment="1">
      <alignment horizontal="center" vertical="center"/>
    </xf>
    <xf numFmtId="0" fontId="45" fillId="0" borderId="100" xfId="0" applyFont="1" applyBorder="1" applyAlignment="1">
      <alignment horizontal="center" vertical="center"/>
    </xf>
    <xf numFmtId="0" fontId="45" fillId="0" borderId="101" xfId="0" applyFont="1" applyBorder="1" applyAlignment="1">
      <alignment horizontal="center" vertical="center"/>
    </xf>
    <xf numFmtId="0" fontId="0" fillId="0" borderId="76" xfId="0" applyBorder="1" applyAlignment="1">
      <alignment horizontal="center" wrapText="1"/>
    </xf>
    <xf numFmtId="0" fontId="45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/>
    </xf>
    <xf numFmtId="0" fontId="45" fillId="0" borderId="93" xfId="0" applyFont="1" applyBorder="1" applyAlignment="1">
      <alignment horizontal="center"/>
    </xf>
    <xf numFmtId="0" fontId="45" fillId="0" borderId="94" xfId="0" applyFont="1" applyBorder="1" applyAlignment="1">
      <alignment horizontal="center"/>
    </xf>
    <xf numFmtId="0" fontId="45" fillId="0" borderId="95" xfId="0" applyFont="1" applyBorder="1" applyAlignment="1">
      <alignment horizontal="center"/>
    </xf>
    <xf numFmtId="0" fontId="45" fillId="0" borderId="19" xfId="0" applyFont="1" applyBorder="1" applyAlignment="1">
      <alignment horizontal="center"/>
    </xf>
    <xf numFmtId="0" fontId="45" fillId="0" borderId="20" xfId="0" applyFont="1" applyBorder="1" applyAlignment="1">
      <alignment horizontal="center"/>
    </xf>
    <xf numFmtId="0" fontId="45" fillId="0" borderId="21" xfId="0" applyFont="1" applyBorder="1" applyAlignment="1">
      <alignment horizontal="center"/>
    </xf>
    <xf numFmtId="0" fontId="49" fillId="0" borderId="6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wrapText="1"/>
    </xf>
    <xf numFmtId="0" fontId="46" fillId="0" borderId="13" xfId="0" applyFont="1" applyBorder="1" applyAlignment="1">
      <alignment horizontal="center" wrapText="1"/>
    </xf>
    <xf numFmtId="0" fontId="46" fillId="0" borderId="18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0" fontId="63" fillId="10" borderId="0" xfId="0" applyFont="1" applyFill="1" applyBorder="1" applyAlignment="1">
      <alignment horizontal="center" vertical="center" wrapText="1"/>
    </xf>
    <xf numFmtId="0" fontId="60" fillId="6" borderId="4" xfId="0" applyFont="1" applyFill="1" applyBorder="1" applyAlignment="1">
      <alignment horizontal="center"/>
    </xf>
    <xf numFmtId="0" fontId="60" fillId="6" borderId="0" xfId="0" applyFont="1" applyFill="1" applyBorder="1" applyAlignment="1">
      <alignment horizontal="center"/>
    </xf>
    <xf numFmtId="0" fontId="19" fillId="0" borderId="65" xfId="0" applyFont="1" applyBorder="1" applyAlignment="1">
      <alignment horizontal="center" vertical="center" wrapText="1"/>
    </xf>
    <xf numFmtId="0" fontId="19" fillId="0" borderId="69" xfId="0" applyFont="1" applyBorder="1" applyAlignment="1">
      <alignment horizontal="center" vertical="center" wrapText="1"/>
    </xf>
    <xf numFmtId="0" fontId="19" fillId="0" borderId="64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0" fillId="2" borderId="80" xfId="0" applyFont="1" applyFill="1" applyBorder="1" applyAlignment="1">
      <alignment horizontal="center" vertical="center" wrapText="1"/>
    </xf>
    <xf numFmtId="0" fontId="20" fillId="2" borderId="88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19" fillId="0" borderId="71" xfId="0" applyFont="1" applyFill="1" applyBorder="1" applyAlignment="1">
      <alignment horizontal="center" vertical="center" textRotation="90" wrapText="1"/>
    </xf>
    <xf numFmtId="0" fontId="19" fillId="0" borderId="84" xfId="0" applyFont="1" applyFill="1" applyBorder="1" applyAlignment="1">
      <alignment horizontal="center" vertical="center" textRotation="90" wrapText="1"/>
    </xf>
    <xf numFmtId="0" fontId="19" fillId="0" borderId="73" xfId="0" applyFont="1" applyFill="1" applyBorder="1" applyAlignment="1">
      <alignment horizontal="center" vertical="center" textRotation="90" wrapText="1"/>
    </xf>
    <xf numFmtId="0" fontId="19" fillId="0" borderId="102" xfId="0" applyFont="1" applyFill="1" applyBorder="1" applyAlignment="1">
      <alignment horizontal="center" vertical="center" textRotation="90" wrapText="1"/>
    </xf>
    <xf numFmtId="0" fontId="0" fillId="0" borderId="84" xfId="0" applyBorder="1"/>
    <xf numFmtId="0" fontId="0" fillId="0" borderId="73" xfId="0" applyBorder="1"/>
    <xf numFmtId="0" fontId="20" fillId="10" borderId="64" xfId="0" applyFont="1" applyFill="1" applyBorder="1" applyAlignment="1">
      <alignment horizontal="center" vertical="center" wrapText="1"/>
    </xf>
    <xf numFmtId="0" fontId="20" fillId="10" borderId="65" xfId="0" applyFont="1" applyFill="1" applyBorder="1" applyAlignment="1">
      <alignment horizontal="center" vertical="center" wrapText="1"/>
    </xf>
    <xf numFmtId="0" fontId="20" fillId="10" borderId="69" xfId="0" applyFont="1" applyFill="1" applyBorder="1" applyAlignment="1">
      <alignment horizontal="center" vertical="center" wrapText="1"/>
    </xf>
    <xf numFmtId="0" fontId="20" fillId="10" borderId="9" xfId="0" applyFont="1" applyFill="1" applyBorder="1" applyAlignment="1">
      <alignment horizontal="center" vertical="center" wrapText="1"/>
    </xf>
    <xf numFmtId="0" fontId="20" fillId="10" borderId="6" xfId="0" applyFont="1" applyFill="1" applyBorder="1" applyAlignment="1">
      <alignment horizontal="center" vertical="center" wrapText="1"/>
    </xf>
    <xf numFmtId="0" fontId="20" fillId="10" borderId="8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03" fillId="6" borderId="152" xfId="0" applyFont="1" applyFill="1" applyBorder="1" applyAlignment="1">
      <alignment horizontal="center"/>
    </xf>
    <xf numFmtId="0" fontId="96" fillId="0" borderId="153" xfId="0" applyFont="1" applyFill="1" applyBorder="1" applyAlignment="1">
      <alignment horizontal="center" vertical="center" wrapText="1"/>
    </xf>
    <xf numFmtId="0" fontId="96" fillId="0" borderId="157" xfId="0" applyFont="1" applyFill="1" applyBorder="1" applyAlignment="1">
      <alignment horizontal="center" vertical="center" wrapText="1"/>
    </xf>
    <xf numFmtId="0" fontId="96" fillId="0" borderId="154" xfId="0" applyFont="1" applyFill="1" applyBorder="1" applyAlignment="1">
      <alignment horizontal="center" vertical="center" wrapText="1"/>
    </xf>
    <xf numFmtId="0" fontId="96" fillId="0" borderId="158" xfId="0" applyFont="1" applyFill="1" applyBorder="1" applyAlignment="1">
      <alignment horizontal="center" vertical="center" wrapText="1"/>
    </xf>
    <xf numFmtId="0" fontId="96" fillId="0" borderId="43" xfId="0" applyNumberFormat="1" applyFont="1" applyFill="1" applyBorder="1" applyAlignment="1">
      <alignment horizontal="center" vertical="center" wrapText="1"/>
    </xf>
    <xf numFmtId="0" fontId="96" fillId="0" borderId="130" xfId="0" applyNumberFormat="1" applyFont="1" applyFill="1" applyBorder="1" applyAlignment="1">
      <alignment horizontal="center" vertical="center" wrapText="1"/>
    </xf>
    <xf numFmtId="0" fontId="49" fillId="0" borderId="135" xfId="0" applyNumberFormat="1" applyFont="1" applyFill="1" applyBorder="1" applyAlignment="1">
      <alignment horizontal="center" vertical="center" wrapText="1"/>
    </xf>
    <xf numFmtId="0" fontId="49" fillId="0" borderId="155" xfId="0" applyNumberFormat="1" applyFont="1" applyFill="1" applyBorder="1" applyAlignment="1">
      <alignment horizontal="center" vertical="center" wrapText="1"/>
    </xf>
    <xf numFmtId="0" fontId="49" fillId="0" borderId="156" xfId="0" applyNumberFormat="1" applyFont="1" applyFill="1" applyBorder="1" applyAlignment="1">
      <alignment horizontal="center" vertical="center" wrapText="1"/>
    </xf>
    <xf numFmtId="2" fontId="93" fillId="0" borderId="159" xfId="0" applyNumberFormat="1" applyFont="1" applyFill="1" applyBorder="1" applyAlignment="1">
      <alignment horizontal="left" vertical="center"/>
    </xf>
    <xf numFmtId="4" fontId="46" fillId="0" borderId="43" xfId="0" applyNumberFormat="1" applyFont="1" applyFill="1" applyBorder="1" applyAlignment="1">
      <alignment horizontal="center" wrapText="1"/>
    </xf>
    <xf numFmtId="4" fontId="46" fillId="0" borderId="97" xfId="0" applyNumberFormat="1" applyFont="1" applyFill="1" applyBorder="1" applyAlignment="1">
      <alignment horizontal="center" wrapText="1"/>
    </xf>
    <xf numFmtId="4" fontId="46" fillId="0" borderId="130" xfId="0" applyNumberFormat="1" applyFont="1" applyFill="1" applyBorder="1" applyAlignment="1">
      <alignment horizontal="center" wrapText="1"/>
    </xf>
    <xf numFmtId="0" fontId="46" fillId="0" borderId="160" xfId="0" applyFont="1" applyFill="1" applyBorder="1" applyAlignment="1">
      <alignment horizontal="left" vertical="center" wrapText="1"/>
    </xf>
    <xf numFmtId="0" fontId="46" fillId="0" borderId="0" xfId="0" applyFont="1" applyFill="1" applyBorder="1" applyAlignment="1">
      <alignment horizontal="left" vertical="center" wrapText="1"/>
    </xf>
    <xf numFmtId="0" fontId="46" fillId="0" borderId="157" xfId="0" applyFont="1" applyFill="1" applyBorder="1" applyAlignment="1">
      <alignment horizontal="left" vertical="center" wrapText="1"/>
    </xf>
    <xf numFmtId="0" fontId="0" fillId="0" borderId="158" xfId="0" applyFont="1" applyBorder="1" applyAlignment="1">
      <alignment horizontal="left" vertical="center"/>
    </xf>
    <xf numFmtId="0" fontId="0" fillId="0" borderId="20" xfId="0" applyFont="1" applyFill="1" applyBorder="1" applyAlignment="1">
      <alignment horizontal="center" wrapText="1"/>
    </xf>
    <xf numFmtId="0" fontId="49" fillId="0" borderId="153" xfId="0" applyFont="1" applyFill="1" applyBorder="1" applyAlignment="1">
      <alignment horizontal="left" vertical="center" wrapText="1"/>
    </xf>
    <xf numFmtId="0" fontId="49" fillId="0" borderId="154" xfId="0" applyFont="1" applyFill="1" applyBorder="1" applyAlignment="1">
      <alignment horizontal="left" vertical="center" wrapText="1"/>
    </xf>
    <xf numFmtId="0" fontId="46" fillId="0" borderId="43" xfId="0" applyFont="1" applyFill="1" applyBorder="1" applyAlignment="1">
      <alignment horizontal="center" vertical="center" wrapText="1"/>
    </xf>
    <xf numFmtId="0" fontId="46" fillId="0" borderId="97" xfId="0" applyFont="1" applyFill="1" applyBorder="1" applyAlignment="1">
      <alignment horizontal="center" vertical="center" wrapText="1"/>
    </xf>
    <xf numFmtId="2" fontId="46" fillId="0" borderId="153" xfId="0" applyNumberFormat="1" applyFont="1" applyFill="1" applyBorder="1" applyAlignment="1">
      <alignment horizontal="center" vertical="center" wrapText="1"/>
    </xf>
    <xf numFmtId="2" fontId="46" fillId="0" borderId="159" xfId="0" applyNumberFormat="1" applyFont="1" applyFill="1" applyBorder="1" applyAlignment="1">
      <alignment horizontal="center" vertical="center" wrapText="1"/>
    </xf>
    <xf numFmtId="2" fontId="46" fillId="0" borderId="154" xfId="0" applyNumberFormat="1" applyFont="1" applyFill="1" applyBorder="1" applyAlignment="1">
      <alignment horizontal="center" vertical="center" wrapText="1"/>
    </xf>
    <xf numFmtId="2" fontId="46" fillId="0" borderId="157" xfId="0" applyNumberFormat="1" applyFont="1" applyFill="1" applyBorder="1" applyAlignment="1">
      <alignment horizontal="center" vertical="center" wrapText="1"/>
    </xf>
    <xf numFmtId="2" fontId="46" fillId="0" borderId="152" xfId="0" applyNumberFormat="1" applyFont="1" applyFill="1" applyBorder="1" applyAlignment="1">
      <alignment horizontal="center" vertical="center" wrapText="1"/>
    </xf>
    <xf numFmtId="2" fontId="46" fillId="0" borderId="158" xfId="0" applyNumberFormat="1" applyFont="1" applyFill="1" applyBorder="1" applyAlignment="1">
      <alignment horizontal="center" vertical="center" wrapText="1"/>
    </xf>
    <xf numFmtId="0" fontId="46" fillId="0" borderId="161" xfId="0" applyFont="1" applyFill="1" applyBorder="1" applyAlignment="1">
      <alignment horizontal="left" vertical="center" wrapText="1"/>
    </xf>
    <xf numFmtId="0" fontId="49" fillId="0" borderId="159" xfId="0" applyFont="1" applyFill="1" applyBorder="1" applyAlignment="1">
      <alignment horizontal="left" vertical="center" wrapText="1"/>
    </xf>
    <xf numFmtId="4" fontId="46" fillId="0" borderId="153" xfId="0" applyNumberFormat="1" applyFont="1" applyFill="1" applyBorder="1" applyAlignment="1">
      <alignment horizontal="center" wrapText="1"/>
    </xf>
    <xf numFmtId="0" fontId="0" fillId="0" borderId="154" xfId="0" applyFont="1" applyBorder="1" applyAlignment="1"/>
    <xf numFmtId="0" fontId="0" fillId="0" borderId="160" xfId="0" applyFont="1" applyBorder="1" applyAlignment="1"/>
    <xf numFmtId="0" fontId="0" fillId="0" borderId="161" xfId="0" applyFont="1" applyBorder="1" applyAlignment="1"/>
    <xf numFmtId="0" fontId="0" fillId="0" borderId="157" xfId="0" applyFont="1" applyBorder="1" applyAlignment="1"/>
    <xf numFmtId="0" fontId="0" fillId="0" borderId="158" xfId="0" applyFont="1" applyBorder="1" applyAlignment="1"/>
    <xf numFmtId="0" fontId="46" fillId="0" borderId="130" xfId="0" applyFont="1" applyFill="1" applyBorder="1" applyAlignment="1">
      <alignment horizontal="center" vertical="center" wrapText="1"/>
    </xf>
    <xf numFmtId="0" fontId="46" fillId="0" borderId="158" xfId="0" applyFont="1" applyFill="1" applyBorder="1" applyAlignment="1">
      <alignment horizontal="left" vertical="center" wrapText="1"/>
    </xf>
    <xf numFmtId="0" fontId="86" fillId="0" borderId="135" xfId="0" applyFont="1" applyFill="1" applyBorder="1" applyAlignment="1">
      <alignment horizontal="center" vertical="center" wrapText="1"/>
    </xf>
    <xf numFmtId="0" fontId="86" fillId="0" borderId="156" xfId="0" applyFont="1" applyFill="1" applyBorder="1" applyAlignment="1">
      <alignment horizontal="center" vertical="center" wrapText="1"/>
    </xf>
    <xf numFmtId="0" fontId="87" fillId="0" borderId="135" xfId="0" applyNumberFormat="1" applyFont="1" applyFill="1" applyBorder="1" applyAlignment="1">
      <alignment horizontal="center" vertical="center" wrapText="1"/>
    </xf>
    <xf numFmtId="0" fontId="87" fillId="0" borderId="155" xfId="0" applyNumberFormat="1" applyFont="1" applyFill="1" applyBorder="1" applyAlignment="1">
      <alignment horizontal="center" vertical="center" wrapText="1"/>
    </xf>
    <xf numFmtId="0" fontId="87" fillId="0" borderId="156" xfId="0" applyNumberFormat="1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wrapText="1"/>
    </xf>
    <xf numFmtId="0" fontId="11" fillId="0" borderId="153" xfId="0" applyNumberFormat="1" applyFont="1" applyFill="1" applyBorder="1" applyAlignment="1">
      <alignment horizontal="left" vertical="center" wrapText="1"/>
    </xf>
    <xf numFmtId="0" fontId="11" fillId="0" borderId="159" xfId="0" applyNumberFormat="1" applyFont="1" applyFill="1" applyBorder="1" applyAlignment="1">
      <alignment horizontal="left" vertical="center" wrapText="1"/>
    </xf>
    <xf numFmtId="0" fontId="11" fillId="0" borderId="154" xfId="0" applyNumberFormat="1" applyFont="1" applyFill="1" applyBorder="1" applyAlignment="1">
      <alignment horizontal="left" vertical="center" wrapText="1"/>
    </xf>
    <xf numFmtId="0" fontId="11" fillId="0" borderId="157" xfId="0" applyNumberFormat="1" applyFont="1" applyFill="1" applyBorder="1" applyAlignment="1">
      <alignment horizontal="left" vertical="center" wrapText="1"/>
    </xf>
    <xf numFmtId="0" fontId="11" fillId="0" borderId="152" xfId="0" applyNumberFormat="1" applyFont="1" applyFill="1" applyBorder="1" applyAlignment="1">
      <alignment horizontal="left" vertical="center" wrapText="1"/>
    </xf>
    <xf numFmtId="0" fontId="11" fillId="0" borderId="158" xfId="0" applyNumberFormat="1" applyFont="1" applyFill="1" applyBorder="1" applyAlignment="1">
      <alignment horizontal="left" vertical="center" wrapText="1"/>
    </xf>
    <xf numFmtId="2" fontId="77" fillId="0" borderId="154" xfId="0" applyNumberFormat="1" applyFont="1" applyFill="1" applyBorder="1" applyAlignment="1">
      <alignment horizontal="center" vertical="center" wrapText="1"/>
    </xf>
    <xf numFmtId="2" fontId="77" fillId="0" borderId="158" xfId="0" applyNumberFormat="1" applyFont="1" applyFill="1" applyBorder="1" applyAlignment="1">
      <alignment horizontal="center" vertical="center" wrapText="1"/>
    </xf>
    <xf numFmtId="0" fontId="46" fillId="0" borderId="152" xfId="0" applyFont="1" applyFill="1" applyBorder="1" applyAlignment="1">
      <alignment horizontal="left" vertical="center" wrapText="1"/>
    </xf>
    <xf numFmtId="0" fontId="11" fillId="0" borderId="153" xfId="0" applyNumberFormat="1" applyFont="1" applyFill="1" applyBorder="1" applyAlignment="1">
      <alignment vertical="center" wrapText="1"/>
    </xf>
    <xf numFmtId="0" fontId="11" fillId="0" borderId="159" xfId="0" applyNumberFormat="1" applyFont="1" applyFill="1" applyBorder="1" applyAlignment="1">
      <alignment vertical="center" wrapText="1"/>
    </xf>
    <xf numFmtId="0" fontId="11" fillId="0" borderId="154" xfId="0" applyNumberFormat="1" applyFont="1" applyFill="1" applyBorder="1" applyAlignment="1">
      <alignment vertical="center" wrapText="1"/>
    </xf>
    <xf numFmtId="0" fontId="11" fillId="0" borderId="157" xfId="0" applyNumberFormat="1" applyFont="1" applyFill="1" applyBorder="1" applyAlignment="1">
      <alignment vertical="center" wrapText="1"/>
    </xf>
    <xf numFmtId="0" fontId="11" fillId="0" borderId="152" xfId="0" applyNumberFormat="1" applyFont="1" applyFill="1" applyBorder="1" applyAlignment="1">
      <alignment vertical="center" wrapText="1"/>
    </xf>
    <xf numFmtId="0" fontId="11" fillId="0" borderId="158" xfId="0" applyNumberFormat="1" applyFont="1" applyFill="1" applyBorder="1" applyAlignment="1">
      <alignment vertical="center" wrapText="1"/>
    </xf>
    <xf numFmtId="2" fontId="97" fillId="0" borderId="154" xfId="0" applyNumberFormat="1" applyFont="1" applyFill="1" applyBorder="1" applyAlignment="1">
      <alignment horizontal="center" vertical="center" wrapText="1"/>
    </xf>
    <xf numFmtId="2" fontId="97" fillId="0" borderId="158" xfId="0" applyNumberFormat="1" applyFont="1" applyFill="1" applyBorder="1" applyAlignment="1">
      <alignment horizontal="center" vertical="center" wrapText="1"/>
    </xf>
    <xf numFmtId="2" fontId="46" fillId="0" borderId="43" xfId="0" applyNumberFormat="1" applyFont="1" applyFill="1" applyBorder="1" applyAlignment="1">
      <alignment horizontal="center" vertical="center" wrapText="1"/>
    </xf>
    <xf numFmtId="2" fontId="46" fillId="0" borderId="130" xfId="0" applyNumberFormat="1" applyFont="1" applyFill="1" applyBorder="1" applyAlignment="1">
      <alignment horizontal="center" vertical="center" wrapText="1"/>
    </xf>
    <xf numFmtId="0" fontId="103" fillId="6" borderId="17" xfId="0" applyFont="1" applyFill="1" applyBorder="1" applyAlignment="1">
      <alignment horizontal="center" vertical="center"/>
    </xf>
    <xf numFmtId="0" fontId="103" fillId="6" borderId="36" xfId="0" applyFont="1" applyFill="1" applyBorder="1" applyAlignment="1">
      <alignment horizontal="center" vertical="center"/>
    </xf>
    <xf numFmtId="0" fontId="86" fillId="0" borderId="135" xfId="0" applyNumberFormat="1" applyFont="1" applyFill="1" applyBorder="1" applyAlignment="1">
      <alignment horizontal="center" vertical="center" wrapText="1"/>
    </xf>
    <xf numFmtId="0" fontId="86" fillId="0" borderId="155" xfId="0" applyNumberFormat="1" applyFont="1" applyFill="1" applyBorder="1" applyAlignment="1">
      <alignment horizontal="center" vertical="center" wrapText="1"/>
    </xf>
    <xf numFmtId="0" fontId="86" fillId="0" borderId="156" xfId="0" applyNumberFormat="1" applyFont="1" applyFill="1" applyBorder="1" applyAlignment="1">
      <alignment horizontal="center" vertical="center" wrapText="1"/>
    </xf>
    <xf numFmtId="0" fontId="38" fillId="0" borderId="153" xfId="0" applyFont="1" applyFill="1" applyBorder="1" applyAlignment="1">
      <alignment horizontal="left" vertical="center" wrapText="1"/>
    </xf>
    <xf numFmtId="0" fontId="38" fillId="0" borderId="159" xfId="0" applyFont="1" applyFill="1" applyBorder="1" applyAlignment="1">
      <alignment horizontal="left" vertical="center" wrapText="1"/>
    </xf>
    <xf numFmtId="0" fontId="0" fillId="0" borderId="43" xfId="0" applyFont="1" applyFill="1" applyBorder="1" applyAlignment="1">
      <alignment horizontal="center" vertical="center" wrapText="1"/>
    </xf>
    <xf numFmtId="0" fontId="0" fillId="0" borderId="130" xfId="0" applyFont="1" applyFill="1" applyBorder="1" applyAlignment="1">
      <alignment horizontal="center" vertical="center" wrapText="1"/>
    </xf>
    <xf numFmtId="0" fontId="98" fillId="0" borderId="153" xfId="0" applyNumberFormat="1" applyFont="1" applyFill="1" applyBorder="1" applyAlignment="1">
      <alignment horizontal="left" vertical="center" wrapText="1"/>
    </xf>
    <xf numFmtId="0" fontId="98" fillId="0" borderId="159" xfId="0" applyNumberFormat="1" applyFont="1" applyFill="1" applyBorder="1" applyAlignment="1">
      <alignment horizontal="left" vertical="center" wrapText="1"/>
    </xf>
    <xf numFmtId="0" fontId="98" fillId="0" borderId="154" xfId="0" applyNumberFormat="1" applyFont="1" applyFill="1" applyBorder="1" applyAlignment="1">
      <alignment horizontal="left" vertical="center" wrapText="1"/>
    </xf>
    <xf numFmtId="0" fontId="98" fillId="0" borderId="157" xfId="0" applyNumberFormat="1" applyFont="1" applyFill="1" applyBorder="1" applyAlignment="1">
      <alignment horizontal="left" vertical="center" wrapText="1"/>
    </xf>
    <xf numFmtId="0" fontId="98" fillId="0" borderId="152" xfId="0" applyNumberFormat="1" applyFont="1" applyFill="1" applyBorder="1" applyAlignment="1">
      <alignment horizontal="left" vertical="center" wrapText="1"/>
    </xf>
    <xf numFmtId="0" fontId="98" fillId="0" borderId="158" xfId="0" applyNumberFormat="1" applyFont="1" applyFill="1" applyBorder="1" applyAlignment="1">
      <alignment horizontal="left" vertical="center" wrapText="1"/>
    </xf>
    <xf numFmtId="0" fontId="103" fillId="6" borderId="0" xfId="0" applyFont="1" applyFill="1" applyBorder="1" applyAlignment="1">
      <alignment horizontal="center" vertical="center"/>
    </xf>
    <xf numFmtId="0" fontId="99" fillId="0" borderId="43" xfId="0" applyFont="1" applyFill="1" applyBorder="1" applyAlignment="1">
      <alignment horizontal="center" vertical="center" wrapText="1"/>
    </xf>
    <xf numFmtId="0" fontId="99" fillId="0" borderId="130" xfId="0" applyFont="1" applyFill="1" applyBorder="1" applyAlignment="1">
      <alignment horizontal="center" vertical="center" wrapText="1"/>
    </xf>
    <xf numFmtId="0" fontId="100" fillId="0" borderId="153" xfId="0" applyNumberFormat="1" applyFont="1" applyFill="1" applyBorder="1" applyAlignment="1">
      <alignment horizontal="left" vertical="center" wrapText="1"/>
    </xf>
    <xf numFmtId="0" fontId="100" fillId="0" borderId="159" xfId="0" applyNumberFormat="1" applyFont="1" applyFill="1" applyBorder="1" applyAlignment="1">
      <alignment horizontal="left" vertical="center" wrapText="1"/>
    </xf>
    <xf numFmtId="0" fontId="100" fillId="0" borderId="154" xfId="0" applyNumberFormat="1" applyFont="1" applyFill="1" applyBorder="1" applyAlignment="1">
      <alignment horizontal="left" vertical="center" wrapText="1"/>
    </xf>
    <xf numFmtId="0" fontId="100" fillId="0" borderId="157" xfId="0" applyNumberFormat="1" applyFont="1" applyFill="1" applyBorder="1" applyAlignment="1">
      <alignment horizontal="left" vertical="center" wrapText="1"/>
    </xf>
    <xf numFmtId="0" fontId="100" fillId="0" borderId="152" xfId="0" applyNumberFormat="1" applyFont="1" applyFill="1" applyBorder="1" applyAlignment="1">
      <alignment horizontal="left" vertical="center" wrapText="1"/>
    </xf>
    <xf numFmtId="0" fontId="100" fillId="0" borderId="158" xfId="0" applyNumberFormat="1" applyFont="1" applyFill="1" applyBorder="1" applyAlignment="1">
      <alignment horizontal="left" vertical="center" wrapText="1"/>
    </xf>
    <xf numFmtId="0" fontId="99" fillId="0" borderId="157" xfId="0" applyFont="1" applyFill="1" applyBorder="1" applyAlignment="1">
      <alignment horizontal="left" vertical="center" wrapText="1"/>
    </xf>
    <xf numFmtId="0" fontId="99" fillId="0" borderId="158" xfId="0" applyFont="1" applyFill="1" applyBorder="1" applyAlignment="1">
      <alignment horizontal="left" vertical="center" wrapText="1"/>
    </xf>
    <xf numFmtId="0" fontId="0" fillId="0" borderId="157" xfId="0" applyFont="1" applyFill="1" applyBorder="1" applyAlignment="1">
      <alignment horizontal="left" vertical="center" wrapText="1"/>
    </xf>
    <xf numFmtId="0" fontId="0" fillId="0" borderId="158" xfId="0" applyFont="1" applyFill="1" applyBorder="1" applyAlignment="1">
      <alignment horizontal="left" vertical="center" wrapText="1"/>
    </xf>
    <xf numFmtId="0" fontId="45" fillId="0" borderId="169" xfId="0" applyFont="1" applyBorder="1" applyAlignment="1">
      <alignment horizontal="center"/>
    </xf>
    <xf numFmtId="0" fontId="68" fillId="0" borderId="169" xfId="0" applyFont="1" applyBorder="1" applyAlignment="1">
      <alignment horizontal="center"/>
    </xf>
    <xf numFmtId="0" fontId="68" fillId="0" borderId="170" xfId="0" applyFont="1" applyBorder="1" applyAlignment="1">
      <alignment horizontal="center"/>
    </xf>
    <xf numFmtId="0" fontId="45" fillId="0" borderId="166" xfId="0" applyFont="1" applyBorder="1" applyAlignment="1">
      <alignment horizontal="center"/>
    </xf>
    <xf numFmtId="0" fontId="68" fillId="0" borderId="166" xfId="0" applyFont="1" applyBorder="1" applyAlignment="1">
      <alignment horizontal="center"/>
    </xf>
    <xf numFmtId="0" fontId="68" fillId="0" borderId="167" xfId="0" applyFont="1" applyBorder="1" applyAlignment="1">
      <alignment horizontal="center"/>
    </xf>
    <xf numFmtId="0" fontId="106" fillId="6" borderId="41" xfId="0" applyFont="1" applyFill="1" applyBorder="1" applyAlignment="1">
      <alignment horizontal="center" vertical="center" wrapText="1"/>
    </xf>
    <xf numFmtId="0" fontId="106" fillId="6" borderId="36" xfId="0" applyFont="1" applyFill="1" applyBorder="1" applyAlignment="1">
      <alignment horizontal="center" vertical="center" wrapText="1"/>
    </xf>
    <xf numFmtId="0" fontId="106" fillId="6" borderId="42" xfId="0" applyFont="1" applyFill="1" applyBorder="1" applyAlignment="1">
      <alignment horizontal="center" vertical="center" wrapText="1"/>
    </xf>
    <xf numFmtId="0" fontId="45" fillId="0" borderId="167" xfId="0" applyFont="1" applyBorder="1" applyAlignment="1">
      <alignment horizontal="center"/>
    </xf>
    <xf numFmtId="0" fontId="45" fillId="0" borderId="163" xfId="0" applyFont="1" applyBorder="1" applyAlignment="1">
      <alignment horizontal="center"/>
    </xf>
    <xf numFmtId="0" fontId="45" fillId="0" borderId="16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8" xfId="0" applyBorder="1" applyAlignment="1">
      <alignment horizontal="center" wrapText="1"/>
    </xf>
    <xf numFmtId="0" fontId="0" fillId="0" borderId="86" xfId="0" applyBorder="1" applyAlignment="1">
      <alignment horizontal="center" wrapText="1"/>
    </xf>
    <xf numFmtId="0" fontId="0" fillId="0" borderId="87" xfId="0" applyBorder="1" applyAlignment="1">
      <alignment horizontal="center" wrapText="1"/>
    </xf>
    <xf numFmtId="0" fontId="53" fillId="6" borderId="41" xfId="0" applyFont="1" applyFill="1" applyBorder="1" applyAlignment="1">
      <alignment horizontal="center" vertical="center" wrapText="1"/>
    </xf>
    <xf numFmtId="0" fontId="53" fillId="6" borderId="36" xfId="0" applyFont="1" applyFill="1" applyBorder="1" applyAlignment="1">
      <alignment horizontal="center" vertical="center" wrapText="1"/>
    </xf>
    <xf numFmtId="0" fontId="53" fillId="6" borderId="42" xfId="0" applyFont="1" applyFill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0" fillId="0" borderId="64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1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0" fillId="0" borderId="42" xfId="0" applyBorder="1" applyAlignment="1">
      <alignment horizontal="center" wrapText="1"/>
    </xf>
    <xf numFmtId="2" fontId="0" fillId="0" borderId="41" xfId="0" applyNumberFormat="1" applyBorder="1" applyAlignment="1">
      <alignment horizontal="center"/>
    </xf>
    <xf numFmtId="2" fontId="0" fillId="0" borderId="36" xfId="0" applyNumberFormat="1" applyBorder="1" applyAlignment="1">
      <alignment horizontal="center"/>
    </xf>
    <xf numFmtId="2" fontId="0" fillId="0" borderId="42" xfId="0" applyNumberFormat="1" applyBorder="1" applyAlignment="1">
      <alignment horizontal="center"/>
    </xf>
    <xf numFmtId="0" fontId="45" fillId="0" borderId="65" xfId="0" applyFont="1" applyBorder="1" applyAlignment="1">
      <alignment horizontal="center" wrapText="1"/>
    </xf>
    <xf numFmtId="0" fontId="45" fillId="0" borderId="6" xfId="0" applyFont="1" applyBorder="1" applyAlignment="1">
      <alignment horizontal="center" wrapText="1"/>
    </xf>
    <xf numFmtId="0" fontId="0" fillId="0" borderId="6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46" fillId="0" borderId="9" xfId="2" applyFont="1" applyBorder="1" applyAlignment="1">
      <alignment horizontal="left" vertical="center" wrapText="1"/>
    </xf>
    <xf numFmtId="0" fontId="46" fillId="0" borderId="6" xfId="2" applyFont="1" applyBorder="1" applyAlignment="1">
      <alignment horizontal="left" vertical="center" wrapText="1"/>
    </xf>
    <xf numFmtId="0" fontId="46" fillId="0" borderId="71" xfId="2" applyFont="1" applyBorder="1" applyAlignment="1">
      <alignment horizontal="left" vertical="center" wrapText="1"/>
    </xf>
    <xf numFmtId="0" fontId="46" fillId="0" borderId="18" xfId="2" applyFont="1" applyBorder="1" applyAlignment="1">
      <alignment horizontal="left" vertical="center" wrapText="1"/>
    </xf>
    <xf numFmtId="0" fontId="49" fillId="0" borderId="17" xfId="0" applyFont="1" applyBorder="1" applyAlignment="1">
      <alignment horizontal="center" vertical="center" wrapText="1"/>
    </xf>
    <xf numFmtId="0" fontId="49" fillId="0" borderId="36" xfId="0" applyFont="1" applyBorder="1" applyAlignment="1">
      <alignment horizontal="center" vertical="center" wrapText="1"/>
    </xf>
    <xf numFmtId="0" fontId="49" fillId="0" borderId="42" xfId="0" applyFont="1" applyBorder="1" applyAlignment="1">
      <alignment horizontal="center" vertical="center" wrapText="1"/>
    </xf>
    <xf numFmtId="0" fontId="53" fillId="6" borderId="2" xfId="0" applyFont="1" applyFill="1" applyBorder="1" applyAlignment="1">
      <alignment horizontal="center" vertical="center" wrapText="1"/>
    </xf>
    <xf numFmtId="0" fontId="53" fillId="6" borderId="3" xfId="0" applyFont="1" applyFill="1" applyBorder="1" applyAlignment="1">
      <alignment horizontal="center" vertical="center" wrapText="1"/>
    </xf>
    <xf numFmtId="0" fontId="53" fillId="6" borderId="79" xfId="0" applyFont="1" applyFill="1" applyBorder="1" applyAlignment="1">
      <alignment horizontal="center" vertical="center" wrapText="1"/>
    </xf>
    <xf numFmtId="1" fontId="73" fillId="0" borderId="75" xfId="0" applyNumberFormat="1" applyFont="1" applyBorder="1" applyAlignment="1">
      <alignment horizontal="center" vertical="center"/>
    </xf>
    <xf numFmtId="1" fontId="73" fillId="0" borderId="13" xfId="0" applyNumberFormat="1" applyFont="1" applyBorder="1" applyAlignment="1">
      <alignment horizontal="center" vertical="center"/>
    </xf>
    <xf numFmtId="1" fontId="73" fillId="0" borderId="18" xfId="0" applyNumberFormat="1" applyFont="1" applyBorder="1" applyAlignment="1">
      <alignment horizontal="center" vertical="center"/>
    </xf>
    <xf numFmtId="0" fontId="73" fillId="0" borderId="75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/>
    </xf>
    <xf numFmtId="0" fontId="73" fillId="0" borderId="18" xfId="0" applyFont="1" applyBorder="1" applyAlignment="1">
      <alignment horizontal="center" vertical="center"/>
    </xf>
    <xf numFmtId="0" fontId="73" fillId="0" borderId="6" xfId="0" applyFont="1" applyBorder="1" applyAlignment="1">
      <alignment horizontal="center"/>
    </xf>
    <xf numFmtId="0" fontId="73" fillId="0" borderId="6" xfId="0" applyFont="1" applyBorder="1" applyAlignment="1">
      <alignment horizontal="center" wrapText="1"/>
    </xf>
    <xf numFmtId="0" fontId="67" fillId="0" borderId="6" xfId="0" applyFont="1" applyBorder="1" applyAlignment="1">
      <alignment horizontal="center" wrapText="1"/>
    </xf>
    <xf numFmtId="0" fontId="73" fillId="16" borderId="6" xfId="0" applyFont="1" applyFill="1" applyBorder="1" applyAlignment="1">
      <alignment horizontal="center" wrapText="1"/>
    </xf>
    <xf numFmtId="1" fontId="73" fillId="0" borderId="6" xfId="0" applyNumberFormat="1" applyFont="1" applyBorder="1" applyAlignment="1">
      <alignment horizontal="center"/>
    </xf>
    <xf numFmtId="0" fontId="74" fillId="16" borderId="6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/>
    </xf>
    <xf numFmtId="0" fontId="12" fillId="0" borderId="18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73" fillId="0" borderId="6" xfId="0" applyFont="1" applyBorder="1" applyAlignment="1">
      <alignment horizontal="center" vertical="center" wrapText="1"/>
    </xf>
    <xf numFmtId="0" fontId="74" fillId="16" borderId="6" xfId="0" applyFont="1" applyFill="1" applyBorder="1" applyAlignment="1">
      <alignment horizontal="center"/>
    </xf>
    <xf numFmtId="1" fontId="73" fillId="0" borderId="18" xfId="0" applyNumberFormat="1" applyFont="1" applyBorder="1" applyAlignment="1">
      <alignment horizontal="center"/>
    </xf>
    <xf numFmtId="1" fontId="73" fillId="0" borderId="13" xfId="0" applyNumberFormat="1" applyFont="1" applyBorder="1" applyAlignment="1">
      <alignment horizontal="center"/>
    </xf>
    <xf numFmtId="0" fontId="73" fillId="0" borderId="18" xfId="0" applyFont="1" applyBorder="1" applyAlignment="1">
      <alignment horizontal="center"/>
    </xf>
    <xf numFmtId="0" fontId="73" fillId="0" borderId="13" xfId="0" applyFont="1" applyBorder="1" applyAlignment="1">
      <alignment horizontal="center"/>
    </xf>
    <xf numFmtId="0" fontId="74" fillId="16" borderId="6" xfId="0" applyFont="1" applyFill="1" applyBorder="1" applyAlignment="1">
      <alignment horizontal="center" vertical="center" wrapText="1"/>
    </xf>
    <xf numFmtId="0" fontId="55" fillId="3" borderId="0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left" wrapText="1"/>
    </xf>
    <xf numFmtId="0" fontId="55" fillId="11" borderId="111" xfId="0" applyFont="1" applyFill="1" applyBorder="1" applyAlignment="1">
      <alignment horizontal="center" vertical="center" wrapText="1"/>
    </xf>
    <xf numFmtId="0" fontId="55" fillId="11" borderId="112" xfId="0" applyFont="1" applyFill="1" applyBorder="1" applyAlignment="1">
      <alignment horizontal="center" vertical="center" wrapText="1"/>
    </xf>
    <xf numFmtId="0" fontId="55" fillId="11" borderId="113" xfId="0" applyFont="1" applyFill="1" applyBorder="1" applyAlignment="1">
      <alignment horizontal="center" vertical="center" wrapText="1"/>
    </xf>
    <xf numFmtId="0" fontId="43" fillId="12" borderId="114" xfId="0" applyFont="1" applyFill="1" applyBorder="1" applyAlignment="1">
      <alignment horizontal="center" vertical="center" wrapText="1"/>
    </xf>
    <xf numFmtId="0" fontId="43" fillId="12" borderId="115" xfId="0" applyFont="1" applyFill="1" applyBorder="1" applyAlignment="1">
      <alignment horizontal="center" vertical="center" wrapText="1"/>
    </xf>
    <xf numFmtId="0" fontId="43" fillId="12" borderId="28" xfId="0" applyFont="1" applyFill="1" applyBorder="1" applyAlignment="1">
      <alignment horizontal="center" vertical="center" wrapText="1"/>
    </xf>
    <xf numFmtId="0" fontId="43" fillId="12" borderId="29" xfId="0" applyFont="1" applyFill="1" applyBorder="1" applyAlignment="1">
      <alignment horizontal="center" vertical="center" wrapText="1"/>
    </xf>
    <xf numFmtId="0" fontId="55" fillId="11" borderId="106" xfId="0" applyFont="1" applyFill="1" applyBorder="1" applyAlignment="1">
      <alignment horizontal="center" vertical="center" wrapText="1"/>
    </xf>
    <xf numFmtId="0" fontId="55" fillId="11" borderId="107" xfId="0" applyFont="1" applyFill="1" applyBorder="1" applyAlignment="1">
      <alignment horizontal="center" vertical="center" wrapText="1"/>
    </xf>
    <xf numFmtId="0" fontId="55" fillId="11" borderId="108" xfId="0" applyFont="1" applyFill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/>
    </xf>
    <xf numFmtId="0" fontId="39" fillId="0" borderId="109" xfId="0" applyFont="1" applyBorder="1" applyAlignment="1">
      <alignment vertical="center"/>
    </xf>
    <xf numFmtId="0" fontId="39" fillId="0" borderId="1" xfId="0" applyFont="1" applyBorder="1" applyAlignment="1">
      <alignment vertical="center"/>
    </xf>
    <xf numFmtId="2" fontId="39" fillId="0" borderId="1" xfId="0" applyNumberFormat="1" applyFont="1" applyBorder="1" applyAlignment="1">
      <alignment horizontal="center" vertical="center"/>
    </xf>
    <xf numFmtId="2" fontId="39" fillId="0" borderId="110" xfId="0" applyNumberFormat="1" applyFont="1" applyBorder="1" applyAlignment="1">
      <alignment horizontal="center" vertical="center"/>
    </xf>
    <xf numFmtId="0" fontId="43" fillId="0" borderId="3" xfId="0" applyNumberFormat="1" applyFont="1" applyFill="1" applyBorder="1" applyAlignment="1">
      <alignment horizontal="center" wrapText="1"/>
    </xf>
    <xf numFmtId="0" fontId="43" fillId="9" borderId="2" xfId="0" applyFont="1" applyFill="1" applyBorder="1" applyAlignment="1">
      <alignment horizontal="center" wrapText="1"/>
    </xf>
    <xf numFmtId="0" fontId="43" fillId="9" borderId="3" xfId="0" applyFont="1" applyFill="1" applyBorder="1" applyAlignment="1">
      <alignment horizontal="center" wrapText="1"/>
    </xf>
    <xf numFmtId="0" fontId="43" fillId="9" borderId="79" xfId="0" applyFont="1" applyFill="1" applyBorder="1" applyAlignment="1">
      <alignment horizontal="center" wrapText="1"/>
    </xf>
    <xf numFmtId="0" fontId="39" fillId="0" borderId="26" xfId="0" applyFont="1" applyBorder="1" applyAlignment="1">
      <alignment vertical="center"/>
    </xf>
    <xf numFmtId="0" fontId="39" fillId="0" borderId="22" xfId="0" applyFont="1" applyBorder="1" applyAlignment="1">
      <alignment vertical="center"/>
    </xf>
    <xf numFmtId="2" fontId="39" fillId="0" borderId="22" xfId="0" applyNumberFormat="1" applyFont="1" applyBorder="1" applyAlignment="1">
      <alignment horizontal="center" vertical="center"/>
    </xf>
    <xf numFmtId="2" fontId="39" fillId="0" borderId="27" xfId="0" applyNumberFormat="1" applyFont="1" applyBorder="1" applyAlignment="1">
      <alignment horizontal="center" vertical="center"/>
    </xf>
    <xf numFmtId="0" fontId="39" fillId="0" borderId="26" xfId="0" applyFont="1" applyBorder="1" applyAlignment="1"/>
    <xf numFmtId="0" fontId="39" fillId="0" borderId="22" xfId="0" applyFont="1" applyBorder="1" applyAlignment="1"/>
    <xf numFmtId="0" fontId="39" fillId="0" borderId="28" xfId="0" applyFont="1" applyBorder="1" applyAlignment="1">
      <alignment vertical="center"/>
    </xf>
    <xf numFmtId="0" fontId="39" fillId="0" borderId="29" xfId="0" applyFont="1" applyBorder="1" applyAlignment="1">
      <alignment vertical="center"/>
    </xf>
    <xf numFmtId="2" fontId="39" fillId="0" borderId="29" xfId="0" applyNumberFormat="1" applyFont="1" applyBorder="1" applyAlignment="1">
      <alignment horizontal="center" vertical="center"/>
    </xf>
    <xf numFmtId="2" fontId="39" fillId="0" borderId="30" xfId="0" applyNumberFormat="1" applyFont="1" applyBorder="1" applyAlignment="1">
      <alignment horizontal="center" vertical="center"/>
    </xf>
    <xf numFmtId="0" fontId="39" fillId="0" borderId="103" xfId="0" applyFont="1" applyBorder="1" applyAlignment="1">
      <alignment horizontal="left" vertical="center"/>
    </xf>
    <xf numFmtId="0" fontId="39" fillId="0" borderId="104" xfId="0" applyFont="1" applyBorder="1" applyAlignment="1">
      <alignment horizontal="left" vertical="center"/>
    </xf>
    <xf numFmtId="0" fontId="39" fillId="0" borderId="105" xfId="0" applyFont="1" applyBorder="1" applyAlignment="1">
      <alignment horizontal="left" vertical="center"/>
    </xf>
    <xf numFmtId="167" fontId="56" fillId="7" borderId="6" xfId="1" applyFont="1" applyFill="1" applyBorder="1" applyAlignment="1">
      <alignment horizontal="center"/>
    </xf>
    <xf numFmtId="167" fontId="58" fillId="6" borderId="0" xfId="1" applyFont="1" applyFill="1" applyBorder="1" applyAlignment="1">
      <alignment horizontal="center" vertical="center" wrapText="1" shrinkToFit="1"/>
    </xf>
    <xf numFmtId="167" fontId="56" fillId="0" borderId="6" xfId="1" applyFont="1" applyFill="1" applyBorder="1" applyAlignment="1">
      <alignment horizontal="center" vertical="center"/>
    </xf>
    <xf numFmtId="167" fontId="56" fillId="7" borderId="127" xfId="1" applyFont="1" applyFill="1" applyBorder="1" applyAlignment="1">
      <alignment horizontal="left" wrapText="1"/>
    </xf>
    <xf numFmtId="167" fontId="56" fillId="7" borderId="128" xfId="1" applyFont="1" applyFill="1" applyBorder="1" applyAlignment="1">
      <alignment horizontal="left"/>
    </xf>
    <xf numFmtId="167" fontId="56" fillId="7" borderId="121" xfId="1" applyFont="1" applyFill="1" applyBorder="1" applyAlignment="1">
      <alignment horizontal="left"/>
    </xf>
    <xf numFmtId="167" fontId="56" fillId="7" borderId="122" xfId="1" applyFont="1" applyFill="1" applyBorder="1" applyAlignment="1">
      <alignment horizontal="left"/>
    </xf>
    <xf numFmtId="167" fontId="39" fillId="7" borderId="17" xfId="1" applyFont="1" applyFill="1" applyBorder="1" applyAlignment="1">
      <alignment horizontal="left" vertical="center" wrapText="1"/>
    </xf>
    <xf numFmtId="167" fontId="39" fillId="7" borderId="60" xfId="1" applyFont="1" applyFill="1" applyBorder="1" applyAlignment="1">
      <alignment horizontal="left" vertical="center"/>
    </xf>
    <xf numFmtId="167" fontId="39" fillId="7" borderId="6" xfId="1" applyFont="1" applyFill="1" applyBorder="1" applyAlignment="1">
      <alignment horizontal="left" wrapText="1"/>
    </xf>
    <xf numFmtId="167" fontId="39" fillId="7" borderId="6" xfId="1" applyFont="1" applyFill="1" applyBorder="1" applyAlignment="1">
      <alignment horizontal="left"/>
    </xf>
    <xf numFmtId="167" fontId="43" fillId="0" borderId="123" xfId="1" applyFont="1" applyFill="1" applyBorder="1" applyAlignment="1">
      <alignment horizontal="center" vertical="center"/>
    </xf>
    <xf numFmtId="167" fontId="43" fillId="0" borderId="119" xfId="1" applyFont="1" applyFill="1" applyBorder="1" applyAlignment="1">
      <alignment horizontal="center" vertical="center"/>
    </xf>
    <xf numFmtId="167" fontId="43" fillId="0" borderId="60" xfId="1" applyFont="1" applyFill="1" applyBorder="1" applyAlignment="1">
      <alignment horizontal="center" vertical="center"/>
    </xf>
    <xf numFmtId="167" fontId="43" fillId="0" borderId="6" xfId="1" applyFont="1" applyFill="1" applyBorder="1" applyAlignment="1">
      <alignment horizontal="center" vertical="center"/>
    </xf>
    <xf numFmtId="167" fontId="64" fillId="8" borderId="72" xfId="1" applyFont="1" applyFill="1" applyBorder="1" applyAlignment="1">
      <alignment horizontal="center" wrapText="1"/>
    </xf>
    <xf numFmtId="167" fontId="64" fillId="8" borderId="80" xfId="1" applyFont="1" applyFill="1" applyBorder="1" applyAlignment="1">
      <alignment horizontal="center" wrapText="1"/>
    </xf>
    <xf numFmtId="167" fontId="39" fillId="7" borderId="72" xfId="1" applyFont="1" applyFill="1" applyBorder="1" applyAlignment="1">
      <alignment horizontal="left" vertical="center" wrapText="1"/>
    </xf>
    <xf numFmtId="167" fontId="39" fillId="7" borderId="59" xfId="1" applyFont="1" applyFill="1" applyBorder="1" applyAlignment="1">
      <alignment horizontal="left" vertical="center" wrapText="1"/>
    </xf>
    <xf numFmtId="167" fontId="39" fillId="7" borderId="76" xfId="1" applyFont="1" applyFill="1" applyBorder="1" applyAlignment="1">
      <alignment horizontal="left" vertical="center" wrapText="1"/>
    </xf>
    <xf numFmtId="167" fontId="39" fillId="7" borderId="81" xfId="1" applyFont="1" applyFill="1" applyBorder="1" applyAlignment="1">
      <alignment horizontal="left" vertical="center" wrapText="1"/>
    </xf>
    <xf numFmtId="167" fontId="39" fillId="7" borderId="74" xfId="1" applyFont="1" applyFill="1" applyBorder="1" applyAlignment="1">
      <alignment horizontal="left" vertical="center" wrapText="1"/>
    </xf>
    <xf numFmtId="167" fontId="39" fillId="7" borderId="82" xfId="1" applyFont="1" applyFill="1" applyBorder="1" applyAlignment="1">
      <alignment horizontal="left" vertical="center" wrapText="1"/>
    </xf>
    <xf numFmtId="167" fontId="39" fillId="0" borderId="6" xfId="1" applyFont="1" applyFill="1" applyBorder="1" applyAlignment="1">
      <alignment horizontal="center" vertical="center"/>
    </xf>
    <xf numFmtId="49" fontId="39" fillId="0" borderId="124" xfId="1" applyNumberFormat="1" applyFont="1" applyBorder="1" applyAlignment="1">
      <alignment horizontal="center" vertical="center"/>
    </xf>
    <xf numFmtId="49" fontId="39" fillId="0" borderId="125" xfId="1" applyNumberFormat="1" applyFont="1" applyBorder="1" applyAlignment="1">
      <alignment horizontal="center" vertical="center"/>
    </xf>
    <xf numFmtId="49" fontId="39" fillId="7" borderId="126" xfId="1" applyNumberFormat="1" applyFont="1" applyFill="1" applyBorder="1" applyAlignment="1">
      <alignment horizontal="center" shrinkToFit="1"/>
    </xf>
    <xf numFmtId="49" fontId="39" fillId="7" borderId="125" xfId="1" applyNumberFormat="1" applyFont="1" applyFill="1" applyBorder="1" applyAlignment="1">
      <alignment horizontal="center" shrinkToFit="1"/>
    </xf>
    <xf numFmtId="167" fontId="64" fillId="8" borderId="76" xfId="1" applyFont="1" applyFill="1" applyBorder="1" applyAlignment="1">
      <alignment horizontal="center" vertical="center" wrapText="1"/>
    </xf>
    <xf numFmtId="167" fontId="64" fillId="8" borderId="0" xfId="1" applyFont="1" applyFill="1" applyBorder="1" applyAlignment="1">
      <alignment horizontal="center" vertical="center" wrapText="1"/>
    </xf>
    <xf numFmtId="167" fontId="39" fillId="7" borderId="59" xfId="1" applyFont="1" applyFill="1" applyBorder="1" applyAlignment="1">
      <alignment horizontal="left" vertical="center"/>
    </xf>
    <xf numFmtId="167" fontId="39" fillId="7" borderId="76" xfId="1" applyFont="1" applyFill="1" applyBorder="1" applyAlignment="1">
      <alignment horizontal="left" vertical="center"/>
    </xf>
    <xf numFmtId="167" fontId="39" fillId="7" borderId="81" xfId="1" applyFont="1" applyFill="1" applyBorder="1" applyAlignment="1">
      <alignment horizontal="left" vertical="center"/>
    </xf>
    <xf numFmtId="167" fontId="39" fillId="7" borderId="74" xfId="1" applyFont="1" applyFill="1" applyBorder="1" applyAlignment="1">
      <alignment horizontal="left" vertical="center"/>
    </xf>
    <xf numFmtId="167" fontId="39" fillId="7" borderId="82" xfId="1" applyFont="1" applyFill="1" applyBorder="1" applyAlignment="1">
      <alignment horizontal="left" vertical="center"/>
    </xf>
    <xf numFmtId="167" fontId="56" fillId="7" borderId="6" xfId="1" applyFont="1" applyFill="1" applyBorder="1" applyAlignment="1">
      <alignment horizontal="left" wrapText="1"/>
    </xf>
    <xf numFmtId="167" fontId="56" fillId="7" borderId="118" xfId="1" applyFont="1" applyFill="1" applyBorder="1" applyAlignment="1">
      <alignment horizontal="left" wrapText="1"/>
    </xf>
    <xf numFmtId="167" fontId="56" fillId="7" borderId="119" xfId="1" applyFont="1" applyFill="1" applyBorder="1" applyAlignment="1">
      <alignment horizontal="left"/>
    </xf>
    <xf numFmtId="167" fontId="56" fillId="7" borderId="117" xfId="1" applyFont="1" applyFill="1" applyBorder="1" applyAlignment="1">
      <alignment horizontal="left"/>
    </xf>
    <xf numFmtId="167" fontId="56" fillId="7" borderId="120" xfId="1" applyFont="1" applyFill="1" applyBorder="1" applyAlignment="1">
      <alignment horizontal="left"/>
    </xf>
    <xf numFmtId="167" fontId="56" fillId="7" borderId="6" xfId="1" applyFont="1" applyFill="1" applyBorder="1" applyAlignment="1">
      <alignment horizontal="left" vertical="center" wrapText="1"/>
    </xf>
    <xf numFmtId="167" fontId="56" fillId="7" borderId="116" xfId="1" applyFont="1" applyFill="1" applyBorder="1" applyAlignment="1">
      <alignment horizontal="left" wrapText="1"/>
    </xf>
    <xf numFmtId="167" fontId="56" fillId="7" borderId="116" xfId="1" applyFont="1" applyFill="1" applyBorder="1" applyAlignment="1">
      <alignment horizontal="left"/>
    </xf>
    <xf numFmtId="167" fontId="56" fillId="0" borderId="6" xfId="1" applyFont="1" applyFill="1" applyBorder="1" applyAlignment="1">
      <alignment horizontal="center"/>
    </xf>
    <xf numFmtId="0" fontId="41" fillId="0" borderId="0" xfId="0" applyFont="1" applyBorder="1" applyAlignment="1">
      <alignment horizontal="left"/>
    </xf>
    <xf numFmtId="0" fontId="102" fillId="14" borderId="12" xfId="0" applyFont="1" applyFill="1" applyBorder="1" applyAlignment="1">
      <alignment horizontal="center" vertical="center" wrapText="1"/>
    </xf>
    <xf numFmtId="0" fontId="69" fillId="0" borderId="72" xfId="0" applyFont="1" applyBorder="1" applyAlignment="1">
      <alignment horizontal="center" vertical="center" wrapText="1"/>
    </xf>
    <xf numFmtId="0" fontId="45" fillId="0" borderId="80" xfId="0" applyFont="1" applyBorder="1" applyAlignment="1">
      <alignment horizontal="center" vertical="center" wrapText="1"/>
    </xf>
    <xf numFmtId="0" fontId="45" fillId="0" borderId="59" xfId="0" applyFont="1" applyBorder="1" applyAlignment="1">
      <alignment horizontal="center" vertical="center" wrapText="1"/>
    </xf>
    <xf numFmtId="0" fontId="42" fillId="6" borderId="17" xfId="0" applyFont="1" applyFill="1" applyBorder="1" applyAlignment="1">
      <alignment horizontal="center" vertical="center"/>
    </xf>
    <xf numFmtId="0" fontId="42" fillId="6" borderId="36" xfId="0" applyFont="1" applyFill="1" applyBorder="1" applyAlignment="1">
      <alignment horizontal="center" vertical="center"/>
    </xf>
    <xf numFmtId="0" fontId="42" fillId="6" borderId="60" xfId="0" applyFont="1" applyFill="1" applyBorder="1" applyAlignment="1">
      <alignment horizontal="center" vertical="center"/>
    </xf>
    <xf numFmtId="0" fontId="41" fillId="15" borderId="64" xfId="0" applyFont="1" applyFill="1" applyBorder="1" applyAlignment="1">
      <alignment horizontal="center" vertical="center" wrapText="1"/>
    </xf>
    <xf numFmtId="0" fontId="41" fillId="15" borderId="65" xfId="0" applyFont="1" applyFill="1" applyBorder="1" applyAlignment="1">
      <alignment horizontal="center" vertical="center" wrapText="1"/>
    </xf>
    <xf numFmtId="0" fontId="41" fillId="15" borderId="65" xfId="0" applyFont="1" applyFill="1" applyBorder="1" applyAlignment="1">
      <alignment horizontal="center" vertical="center"/>
    </xf>
    <xf numFmtId="0" fontId="41" fillId="15" borderId="69" xfId="0" applyFont="1" applyFill="1" applyBorder="1" applyAlignment="1">
      <alignment horizontal="center" vertical="center"/>
    </xf>
    <xf numFmtId="0" fontId="59" fillId="0" borderId="6" xfId="0" applyFont="1" applyFill="1" applyBorder="1" applyAlignment="1">
      <alignment horizontal="center" vertical="center"/>
    </xf>
    <xf numFmtId="2" fontId="116" fillId="0" borderId="6" xfId="0" applyNumberFormat="1" applyFont="1" applyBorder="1" applyAlignment="1">
      <alignment horizontal="center" vertical="center"/>
    </xf>
    <xf numFmtId="3" fontId="59" fillId="0" borderId="6" xfId="0" applyNumberFormat="1" applyFont="1" applyFill="1" applyBorder="1" applyAlignment="1">
      <alignment horizontal="center" vertical="center"/>
    </xf>
    <xf numFmtId="0" fontId="41" fillId="0" borderId="6" xfId="0" applyFont="1" applyFill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</cellXfs>
  <cellStyles count="10">
    <cellStyle name="Excel Built-in Normal" xfId="1"/>
    <cellStyle name="Обычный" xfId="0" builtinId="0"/>
    <cellStyle name="Обычный 2" xfId="9"/>
    <cellStyle name="Обычный_Лист1" xfId="2"/>
    <cellStyle name="Обычный_МЕГАФЛЕКС РЕГИОН от 15.03.2011" xfId="7"/>
    <cellStyle name="Обычный_НПЭ" xfId="5"/>
    <cellStyle name="Обычный_НПЭ (2)" xfId="6"/>
    <cellStyle name="Обычный_Прайс лист на Гвозди от 03.05.06 г." xfId="8"/>
    <cellStyle name="Обычный_Прайс МЕГАФЛЕКС Новосибирск от 05.08.2010" xfId="3"/>
    <cellStyle name="Стиль 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67.png"/><Relationship Id="rId1" Type="http://schemas.openxmlformats.org/officeDocument/2006/relationships/image" Target="../media/image66.jpeg"/><Relationship Id="rId5" Type="http://schemas.openxmlformats.org/officeDocument/2006/relationships/image" Target="../media/image70.jpeg"/><Relationship Id="rId4" Type="http://schemas.openxmlformats.org/officeDocument/2006/relationships/image" Target="../media/image6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gif"/><Relationship Id="rId2" Type="http://schemas.openxmlformats.org/officeDocument/2006/relationships/image" Target="../media/image72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5" Type="http://schemas.openxmlformats.org/officeDocument/2006/relationships/image" Target="../media/image75.png"/><Relationship Id="rId4" Type="http://schemas.openxmlformats.org/officeDocument/2006/relationships/image" Target="../media/image74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pn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12" Type="http://schemas.openxmlformats.org/officeDocument/2006/relationships/image" Target="../media/image37.png"/><Relationship Id="rId17" Type="http://schemas.openxmlformats.org/officeDocument/2006/relationships/image" Target="../media/image42.jpeg"/><Relationship Id="rId2" Type="http://schemas.openxmlformats.org/officeDocument/2006/relationships/image" Target="../media/image27.jpeg"/><Relationship Id="rId16" Type="http://schemas.openxmlformats.org/officeDocument/2006/relationships/image" Target="../media/image41.jpeg"/><Relationship Id="rId1" Type="http://schemas.openxmlformats.org/officeDocument/2006/relationships/image" Target="../media/image26.png"/><Relationship Id="rId6" Type="http://schemas.openxmlformats.org/officeDocument/2006/relationships/image" Target="../media/image31.jpeg"/><Relationship Id="rId11" Type="http://schemas.openxmlformats.org/officeDocument/2006/relationships/image" Target="../media/image36.png"/><Relationship Id="rId5" Type="http://schemas.openxmlformats.org/officeDocument/2006/relationships/image" Target="../media/image30.jpeg"/><Relationship Id="rId15" Type="http://schemas.openxmlformats.org/officeDocument/2006/relationships/image" Target="../media/image40.gif"/><Relationship Id="rId10" Type="http://schemas.openxmlformats.org/officeDocument/2006/relationships/image" Target="../media/image35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4" Type="http://schemas.openxmlformats.org/officeDocument/2006/relationships/image" Target="../media/image4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13" Type="http://schemas.openxmlformats.org/officeDocument/2006/relationships/image" Target="../media/image59.jpeg"/><Relationship Id="rId3" Type="http://schemas.openxmlformats.org/officeDocument/2006/relationships/image" Target="../media/image49.png"/><Relationship Id="rId7" Type="http://schemas.openxmlformats.org/officeDocument/2006/relationships/image" Target="../media/image53.png"/><Relationship Id="rId12" Type="http://schemas.openxmlformats.org/officeDocument/2006/relationships/image" Target="../media/image58.png"/><Relationship Id="rId2" Type="http://schemas.openxmlformats.org/officeDocument/2006/relationships/image" Target="../media/image48.png"/><Relationship Id="rId1" Type="http://schemas.openxmlformats.org/officeDocument/2006/relationships/image" Target="../media/image47.jpe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Relationship Id="rId14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4" Type="http://schemas.openxmlformats.org/officeDocument/2006/relationships/image" Target="../media/image6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118534</xdr:colOff>
      <xdr:row>9</xdr:row>
      <xdr:rowOff>67733</xdr:rowOff>
    </xdr:from>
    <xdr:to>
      <xdr:col>1</xdr:col>
      <xdr:colOff>547158</xdr:colOff>
      <xdr:row>10</xdr:row>
      <xdr:rowOff>124883</xdr:rowOff>
    </xdr:to>
    <xdr:pic>
      <xdr:nvPicPr>
        <xdr:cNvPr id="18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4" y="267758"/>
          <a:ext cx="2552699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107951</xdr:colOff>
      <xdr:row>55</xdr:row>
      <xdr:rowOff>76200</xdr:rowOff>
    </xdr:from>
    <xdr:to>
      <xdr:col>2</xdr:col>
      <xdr:colOff>320676</xdr:colOff>
      <xdr:row>58</xdr:row>
      <xdr:rowOff>104775</xdr:rowOff>
    </xdr:to>
    <xdr:pic>
      <xdr:nvPicPr>
        <xdr:cNvPr id="1827" name="Picture 90" descr="http://dom-inkom.com.ua/local/rockwool/rockwool%20logo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1" y="9791700"/>
          <a:ext cx="3184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82</xdr:row>
      <xdr:rowOff>0</xdr:rowOff>
    </xdr:from>
    <xdr:to>
      <xdr:col>0</xdr:col>
      <xdr:colOff>2085975</xdr:colOff>
      <xdr:row>82</xdr:row>
      <xdr:rowOff>781050</xdr:rowOff>
    </xdr:to>
    <xdr:pic>
      <xdr:nvPicPr>
        <xdr:cNvPr id="1829" name="Picture 740" descr="http://www.roofmaster.ru/img/tehno/tehno_logo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25" b="13535"/>
        <a:stretch>
          <a:fillRect/>
        </a:stretch>
      </xdr:blipFill>
      <xdr:spPr bwMode="auto">
        <a:xfrm>
          <a:off x="38100" y="17421225"/>
          <a:ext cx="20478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94555</xdr:colOff>
      <xdr:row>107</xdr:row>
      <xdr:rowOff>148167</xdr:rowOff>
    </xdr:from>
    <xdr:to>
      <xdr:col>11</xdr:col>
      <xdr:colOff>859076</xdr:colOff>
      <xdr:row>116</xdr:row>
      <xdr:rowOff>190502</xdr:rowOff>
    </xdr:to>
    <xdr:pic>
      <xdr:nvPicPr>
        <xdr:cNvPr id="6145" name="Picture 1" descr="http://arkostroi.ru/d/200420/d/223323401_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5361" b="12950"/>
        <a:stretch>
          <a:fillRect/>
        </a:stretch>
      </xdr:blipFill>
      <xdr:spPr bwMode="auto">
        <a:xfrm>
          <a:off x="6857305" y="21505334"/>
          <a:ext cx="3071687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94192</xdr:colOff>
      <xdr:row>23</xdr:row>
      <xdr:rowOff>57150</xdr:rowOff>
    </xdr:from>
    <xdr:to>
      <xdr:col>3</xdr:col>
      <xdr:colOff>454025</xdr:colOff>
      <xdr:row>24</xdr:row>
      <xdr:rowOff>85629</xdr:rowOff>
    </xdr:to>
    <xdr:pic>
      <xdr:nvPicPr>
        <xdr:cNvPr id="7" name="Рисунок 6" descr="logo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192" y="3609975"/>
          <a:ext cx="3941233" cy="590454"/>
        </a:xfrm>
        <a:prstGeom prst="rect">
          <a:avLst/>
        </a:prstGeom>
      </xdr:spPr>
    </xdr:pic>
    <xdr:clientData/>
  </xdr:twoCellAnchor>
  <xdr:twoCellAnchor editAs="oneCell">
    <xdr:from>
      <xdr:col>5</xdr:col>
      <xdr:colOff>359833</xdr:colOff>
      <xdr:row>107</xdr:row>
      <xdr:rowOff>179919</xdr:rowOff>
    </xdr:from>
    <xdr:to>
      <xdr:col>7</xdr:col>
      <xdr:colOff>465667</xdr:colOff>
      <xdr:row>116</xdr:row>
      <xdr:rowOff>158753</xdr:rowOff>
    </xdr:to>
    <xdr:pic>
      <xdr:nvPicPr>
        <xdr:cNvPr id="6148" name="Picture 4" descr="http://www.oir.by/i/23/2399/a53283_3_2.jpg?v=134925667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0900" t="11781" r="17310" b="12098"/>
        <a:stretch>
          <a:fillRect/>
        </a:stretch>
      </xdr:blipFill>
      <xdr:spPr bwMode="auto">
        <a:xfrm>
          <a:off x="5175250" y="21537086"/>
          <a:ext cx="1439334" cy="17779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592668</xdr:colOff>
      <xdr:row>0</xdr:row>
      <xdr:rowOff>36019</xdr:rowOff>
    </xdr:from>
    <xdr:to>
      <xdr:col>11</xdr:col>
      <xdr:colOff>908002</xdr:colOff>
      <xdr:row>3</xdr:row>
      <xdr:rowOff>350310</xdr:rowOff>
    </xdr:to>
    <xdr:pic>
      <xdr:nvPicPr>
        <xdr:cNvPr id="11" name="Picture 1" descr="http://www.big-remont.ru/media/img/catalog_upload/Photo/Stroyka/Stroitelnay_izolatsiya/Uteplitel_mezhvencovyj_JeKO_Dzhut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5" t="17329" r="13068" b="19034"/>
        <a:stretch>
          <a:fillRect/>
        </a:stretch>
      </xdr:blipFill>
      <xdr:spPr bwMode="auto">
        <a:xfrm>
          <a:off x="8255001" y="36019"/>
          <a:ext cx="1807584" cy="1520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497417</xdr:colOff>
      <xdr:row>116</xdr:row>
      <xdr:rowOff>88989</xdr:rowOff>
    </xdr:from>
    <xdr:to>
      <xdr:col>11</xdr:col>
      <xdr:colOff>550334</xdr:colOff>
      <xdr:row>127</xdr:row>
      <xdr:rowOff>75142</xdr:rowOff>
    </xdr:to>
    <xdr:pic>
      <xdr:nvPicPr>
        <xdr:cNvPr id="6149" name="Picture 5" descr="http://www.djut-dekor.ru/source/verevka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46334" y="28843906"/>
          <a:ext cx="3058583" cy="230284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57478</xdr:colOff>
      <xdr:row>118</xdr:row>
      <xdr:rowOff>161924</xdr:rowOff>
    </xdr:from>
    <xdr:to>
      <xdr:col>7</xdr:col>
      <xdr:colOff>465453</xdr:colOff>
      <xdr:row>126</xdr:row>
      <xdr:rowOff>166157</xdr:rowOff>
    </xdr:to>
    <xdr:pic>
      <xdr:nvPicPr>
        <xdr:cNvPr id="12" name="Рисунок 1" descr="http://im6-tub-ru.yandex.net/i?id=323588312-66-72&amp;n=2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58078" y="27555824"/>
          <a:ext cx="1741475" cy="1604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4</xdr:row>
      <xdr:rowOff>66675</xdr:rowOff>
    </xdr:from>
    <xdr:to>
      <xdr:col>1</xdr:col>
      <xdr:colOff>623062</xdr:colOff>
      <xdr:row>4</xdr:row>
      <xdr:rowOff>67098</xdr:rowOff>
    </xdr:to>
    <xdr:pic>
      <xdr:nvPicPr>
        <xdr:cNvPr id="5" name="Рисунок 4" descr="D:\Пленки\Сетки\Мирамар\ФОТО ДЛЯ ТИТАНА\ФОТО ДЛЯ ТИТАНА\i (9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" y="4533900"/>
          <a:ext cx="11334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13</xdr:row>
      <xdr:rowOff>66675</xdr:rowOff>
    </xdr:from>
    <xdr:to>
      <xdr:col>1</xdr:col>
      <xdr:colOff>611632</xdr:colOff>
      <xdr:row>13</xdr:row>
      <xdr:rowOff>74549</xdr:rowOff>
    </xdr:to>
    <xdr:pic>
      <xdr:nvPicPr>
        <xdr:cNvPr id="7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125" y="8861425"/>
          <a:ext cx="564007" cy="787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19</xdr:row>
      <xdr:rowOff>47625</xdr:rowOff>
    </xdr:from>
    <xdr:to>
      <xdr:col>1</xdr:col>
      <xdr:colOff>604774</xdr:colOff>
      <xdr:row>19</xdr:row>
      <xdr:rowOff>57996</xdr:rowOff>
    </xdr:to>
    <xdr:pic>
      <xdr:nvPicPr>
        <xdr:cNvPr id="8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3025" y="9734550"/>
          <a:ext cx="1304925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105353</xdr:colOff>
      <xdr:row>4</xdr:row>
      <xdr:rowOff>150091</xdr:rowOff>
    </xdr:from>
    <xdr:to>
      <xdr:col>1</xdr:col>
      <xdr:colOff>1126643</xdr:colOff>
      <xdr:row>13</xdr:row>
      <xdr:rowOff>168852</xdr:rowOff>
    </xdr:to>
    <xdr:pic>
      <xdr:nvPicPr>
        <xdr:cNvPr id="9" name="Рисунок 4" descr="D:\Пленки\Сетки\Мирамар\ФОТО ДЛЯ ТИТАНА\ФОТО ДЛЯ ТИТАНА\i (9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989" y="4029364"/>
          <a:ext cx="1021290" cy="1040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21166</xdr:colOff>
      <xdr:row>13</xdr:row>
      <xdr:rowOff>355023</xdr:rowOff>
    </xdr:from>
    <xdr:to>
      <xdr:col>1</xdr:col>
      <xdr:colOff>1065449</xdr:colOff>
      <xdr:row>19</xdr:row>
      <xdr:rowOff>277091</xdr:rowOff>
    </xdr:to>
    <xdr:pic>
      <xdr:nvPicPr>
        <xdr:cNvPr id="11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6802" y="5256068"/>
          <a:ext cx="1044283" cy="11689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31758</xdr:colOff>
      <xdr:row>22</xdr:row>
      <xdr:rowOff>137579</xdr:rowOff>
    </xdr:from>
    <xdr:to>
      <xdr:col>9</xdr:col>
      <xdr:colOff>571500</xdr:colOff>
      <xdr:row>51</xdr:row>
      <xdr:rowOff>93503</xdr:rowOff>
    </xdr:to>
    <xdr:pic>
      <xdr:nvPicPr>
        <xdr:cNvPr id="5121" name="Picture 1" descr="http://img2.board.com.ua/a/2000200359/wm/2-zaboryi-ograzhdeniya-dekorativnyie-ograzhdeniya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758" y="4392079"/>
          <a:ext cx="8477242" cy="548042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42333</xdr:colOff>
      <xdr:row>2</xdr:row>
      <xdr:rowOff>52917</xdr:rowOff>
    </xdr:from>
    <xdr:to>
      <xdr:col>9</xdr:col>
      <xdr:colOff>971550</xdr:colOff>
      <xdr:row>16</xdr:row>
      <xdr:rowOff>131233</xdr:rowOff>
    </xdr:to>
    <xdr:pic>
      <xdr:nvPicPr>
        <xdr:cNvPr id="5122" name="Picture 2" descr="http://haragrocom.com.ua/pictures/226x246/i_oh2x8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752166" y="857250"/>
          <a:ext cx="2156884" cy="23431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9526</xdr:colOff>
      <xdr:row>3</xdr:row>
      <xdr:rowOff>106583</xdr:rowOff>
    </xdr:from>
    <xdr:to>
      <xdr:col>6</xdr:col>
      <xdr:colOff>523875</xdr:colOff>
      <xdr:row>6</xdr:row>
      <xdr:rowOff>276224</xdr:rowOff>
    </xdr:to>
    <xdr:pic>
      <xdr:nvPicPr>
        <xdr:cNvPr id="3073" name="Picture 1" descr="http://www.gifas.ru/images/products/premium_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1" y="687608"/>
          <a:ext cx="1123949" cy="131264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9526</xdr:colOff>
      <xdr:row>7</xdr:row>
      <xdr:rowOff>119235</xdr:rowOff>
    </xdr:from>
    <xdr:to>
      <xdr:col>6</xdr:col>
      <xdr:colOff>561976</xdr:colOff>
      <xdr:row>10</xdr:row>
      <xdr:rowOff>323849</xdr:rowOff>
    </xdr:to>
    <xdr:pic>
      <xdr:nvPicPr>
        <xdr:cNvPr id="3074" name="Picture 2" descr="http://www.gifas.ru/images/products/sart_s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76751" y="2224260"/>
          <a:ext cx="1162050" cy="135713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85725</xdr:colOff>
      <xdr:row>11</xdr:row>
      <xdr:rowOff>132133</xdr:rowOff>
    </xdr:from>
    <xdr:to>
      <xdr:col>6</xdr:col>
      <xdr:colOff>533400</xdr:colOff>
      <xdr:row>15</xdr:row>
      <xdr:rowOff>285749</xdr:rowOff>
    </xdr:to>
    <xdr:pic>
      <xdr:nvPicPr>
        <xdr:cNvPr id="3075" name="Picture 3" descr="http://www.unistrom.ru/i/catalog/glue/2000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52950" y="3770683"/>
          <a:ext cx="1057275" cy="168714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66675</xdr:colOff>
      <xdr:row>15</xdr:row>
      <xdr:rowOff>476249</xdr:rowOff>
    </xdr:from>
    <xdr:to>
      <xdr:col>6</xdr:col>
      <xdr:colOff>585216</xdr:colOff>
      <xdr:row>20</xdr:row>
      <xdr:rowOff>171449</xdr:rowOff>
    </xdr:to>
    <xdr:pic>
      <xdr:nvPicPr>
        <xdr:cNvPr id="3076" name="Picture 4" descr="http://www.unistrom.ru/i/catalog/shkat/teplon_grey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648324"/>
          <a:ext cx="1128141" cy="180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295274</xdr:colOff>
      <xdr:row>19</xdr:row>
      <xdr:rowOff>47625</xdr:rowOff>
    </xdr:from>
    <xdr:to>
      <xdr:col>0</xdr:col>
      <xdr:colOff>1523999</xdr:colOff>
      <xdr:row>31</xdr:row>
      <xdr:rowOff>2241</xdr:rowOff>
    </xdr:to>
    <xdr:pic>
      <xdr:nvPicPr>
        <xdr:cNvPr id="3077" name="Picture 5" descr="http://www.bergauf.ru/images/cat_items/cd36dd0a1ae7f7dd532bd0c0fb4d1661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274" y="7134225"/>
          <a:ext cx="1228725" cy="22406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238126</xdr:colOff>
      <xdr:row>20</xdr:row>
      <xdr:rowOff>180975</xdr:rowOff>
    </xdr:from>
    <xdr:to>
      <xdr:col>5</xdr:col>
      <xdr:colOff>485776</xdr:colOff>
      <xdr:row>30</xdr:row>
      <xdr:rowOff>66675</xdr:rowOff>
    </xdr:to>
    <xdr:pic>
      <xdr:nvPicPr>
        <xdr:cNvPr id="3079" name="Picture 7" descr="http://www.conproject.ru/data/dynamic/1290164135_p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66951" y="7458075"/>
          <a:ext cx="2686050" cy="17907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285751</xdr:colOff>
      <xdr:row>10</xdr:row>
      <xdr:rowOff>0</xdr:rowOff>
    </xdr:from>
    <xdr:to>
      <xdr:col>7</xdr:col>
      <xdr:colOff>342620</xdr:colOff>
      <xdr:row>15</xdr:row>
      <xdr:rowOff>111125</xdr:rowOff>
    </xdr:to>
    <xdr:pic>
      <xdr:nvPicPr>
        <xdr:cNvPr id="2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1" y="3087688"/>
          <a:ext cx="1279244" cy="817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55562</xdr:colOff>
      <xdr:row>24</xdr:row>
      <xdr:rowOff>47625</xdr:rowOff>
    </xdr:from>
    <xdr:to>
      <xdr:col>8</xdr:col>
      <xdr:colOff>374649</xdr:colOff>
      <xdr:row>28</xdr:row>
      <xdr:rowOff>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83" t="20203" r="18532" b="19193"/>
        <a:stretch>
          <a:fillRect/>
        </a:stretch>
      </xdr:blipFill>
      <xdr:spPr bwMode="auto">
        <a:xfrm>
          <a:off x="6405562" y="5540375"/>
          <a:ext cx="21526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337424</xdr:colOff>
      <xdr:row>1</xdr:row>
      <xdr:rowOff>23813</xdr:rowOff>
    </xdr:from>
    <xdr:to>
      <xdr:col>8</xdr:col>
      <xdr:colOff>218361</xdr:colOff>
      <xdr:row>4</xdr:row>
      <xdr:rowOff>87313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0424" y="230188"/>
          <a:ext cx="1714500" cy="857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547687</xdr:colOff>
      <xdr:row>3</xdr:row>
      <xdr:rowOff>36029</xdr:rowOff>
    </xdr:from>
    <xdr:to>
      <xdr:col>8</xdr:col>
      <xdr:colOff>190500</xdr:colOff>
      <xdr:row>9</xdr:row>
      <xdr:rowOff>291503</xdr:rowOff>
    </xdr:to>
    <xdr:pic>
      <xdr:nvPicPr>
        <xdr:cNvPr id="2" name="Рисунок 1" descr="http://images.rosfirm.ru/utils/images/image_get?autostarted=1&amp;table=company_img&amp;path=price&amp;company=66.126528&amp;name=mag_rul1&amp;f_img=previ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0" y="798029"/>
          <a:ext cx="1464469" cy="254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13</xdr:row>
      <xdr:rowOff>111703</xdr:rowOff>
    </xdr:from>
    <xdr:to>
      <xdr:col>8</xdr:col>
      <xdr:colOff>419101</xdr:colOff>
      <xdr:row>17</xdr:row>
      <xdr:rowOff>199159</xdr:rowOff>
    </xdr:to>
    <xdr:pic>
      <xdr:nvPicPr>
        <xdr:cNvPr id="3" name="Рисунок 2" descr="http://im3-tub-ru.yandex.net/i?id=328944257-03-72&amp;n=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0" y="6588703"/>
          <a:ext cx="2047009" cy="2061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427759</xdr:colOff>
      <xdr:row>21</xdr:row>
      <xdr:rowOff>75334</xdr:rowOff>
    </xdr:from>
    <xdr:to>
      <xdr:col>8</xdr:col>
      <xdr:colOff>58666</xdr:colOff>
      <xdr:row>25</xdr:row>
      <xdr:rowOff>122959</xdr:rowOff>
    </xdr:to>
    <xdr:pic>
      <xdr:nvPicPr>
        <xdr:cNvPr id="5" name="Рисунок 6" descr="http://im8-tub-ru.yandex.net/i?id=548112744-00-72&amp;n=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64165" y="7076209"/>
          <a:ext cx="145256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35718</xdr:rowOff>
    </xdr:from>
    <xdr:to>
      <xdr:col>8</xdr:col>
      <xdr:colOff>595312</xdr:colOff>
      <xdr:row>73</xdr:row>
      <xdr:rowOff>23068</xdr:rowOff>
    </xdr:to>
    <xdr:pic>
      <xdr:nvPicPr>
        <xdr:cNvPr id="6" name="Рисунок 5" descr="Нешумит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1800343"/>
          <a:ext cx="8060531" cy="1511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95249</xdr:colOff>
      <xdr:row>14</xdr:row>
      <xdr:rowOff>19050</xdr:rowOff>
    </xdr:from>
    <xdr:to>
      <xdr:col>3</xdr:col>
      <xdr:colOff>738186</xdr:colOff>
      <xdr:row>20</xdr:row>
      <xdr:rowOff>0</xdr:rowOff>
    </xdr:to>
    <xdr:pic>
      <xdr:nvPicPr>
        <xdr:cNvPr id="2" name="Рисунок 2" descr="C:\Documents and Settings\Хозяин\Рабочий стол\фото д.прайса\теплоизол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05187" y="3126581"/>
          <a:ext cx="642937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21</xdr:row>
      <xdr:rowOff>371475</xdr:rowOff>
    </xdr:from>
    <xdr:to>
      <xdr:col>3</xdr:col>
      <xdr:colOff>940592</xdr:colOff>
      <xdr:row>26</xdr:row>
      <xdr:rowOff>114300</xdr:rowOff>
    </xdr:to>
    <xdr:pic>
      <xdr:nvPicPr>
        <xdr:cNvPr id="3" name="Рисунок 3" descr="C:\Documents and Settings\Хозяин\Рабочий стол\фото д.прайса\Тизол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28987" y="4824413"/>
          <a:ext cx="921543" cy="1278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28</xdr:row>
      <xdr:rowOff>44273</xdr:rowOff>
    </xdr:from>
    <xdr:to>
      <xdr:col>3</xdr:col>
      <xdr:colOff>916781</xdr:colOff>
      <xdr:row>32</xdr:row>
      <xdr:rowOff>120650</xdr:rowOff>
    </xdr:to>
    <xdr:pic>
      <xdr:nvPicPr>
        <xdr:cNvPr id="4" name="Рисунок 4" descr="C:\Documents and Settings\Хозяин\Рабочий стол\фото д.прайса\БВТМ 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14713" y="6414117"/>
          <a:ext cx="812006" cy="1612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42863</xdr:colOff>
      <xdr:row>34</xdr:row>
      <xdr:rowOff>142877</xdr:rowOff>
    </xdr:from>
    <xdr:to>
      <xdr:col>3</xdr:col>
      <xdr:colOff>874369</xdr:colOff>
      <xdr:row>37</xdr:row>
      <xdr:rowOff>26196</xdr:rowOff>
    </xdr:to>
    <xdr:pic>
      <xdr:nvPicPr>
        <xdr:cNvPr id="5" name="Рисунок 5" descr="C:\Documents and Settings\Хозяин\Рабочий стол\фото д.прайса\счкотч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19488" y="8632033"/>
          <a:ext cx="831506" cy="526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38099</xdr:colOff>
      <xdr:row>5</xdr:row>
      <xdr:rowOff>28575</xdr:rowOff>
    </xdr:from>
    <xdr:to>
      <xdr:col>3</xdr:col>
      <xdr:colOff>928686</xdr:colOff>
      <xdr:row>10</xdr:row>
      <xdr:rowOff>100013</xdr:rowOff>
    </xdr:to>
    <xdr:pic>
      <xdr:nvPicPr>
        <xdr:cNvPr id="6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8037" y="1409700"/>
          <a:ext cx="890587" cy="102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37</xdr:row>
      <xdr:rowOff>38100</xdr:rowOff>
    </xdr:from>
    <xdr:to>
      <xdr:col>3</xdr:col>
      <xdr:colOff>857250</xdr:colOff>
      <xdr:row>38</xdr:row>
      <xdr:rowOff>266700</xdr:rowOff>
    </xdr:to>
    <xdr:pic>
      <xdr:nvPicPr>
        <xdr:cNvPr id="7" name="Рисунок 6" descr="41-000036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38500" y="8801100"/>
          <a:ext cx="828675" cy="552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8</xdr:row>
      <xdr:rowOff>0</xdr:rowOff>
    </xdr:from>
    <xdr:to>
      <xdr:col>15</xdr:col>
      <xdr:colOff>171450</xdr:colOff>
      <xdr:row>8</xdr:row>
      <xdr:rowOff>9525</xdr:rowOff>
    </xdr:to>
    <xdr:pic>
      <xdr:nvPicPr>
        <xdr:cNvPr id="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3267075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8</xdr:row>
      <xdr:rowOff>0</xdr:rowOff>
    </xdr:from>
    <xdr:to>
      <xdr:col>15</xdr:col>
      <xdr:colOff>9525</xdr:colOff>
      <xdr:row>8</xdr:row>
      <xdr:rowOff>9525</xdr:rowOff>
    </xdr:to>
    <xdr:pic>
      <xdr:nvPicPr>
        <xdr:cNvPr id="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3267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15</xdr:col>
      <xdr:colOff>171450</xdr:colOff>
      <xdr:row>10</xdr:row>
      <xdr:rowOff>9525</xdr:rowOff>
    </xdr:to>
    <xdr:pic>
      <xdr:nvPicPr>
        <xdr:cNvPr id="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3743325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10</xdr:row>
      <xdr:rowOff>0</xdr:rowOff>
    </xdr:from>
    <xdr:to>
      <xdr:col>15</xdr:col>
      <xdr:colOff>9525</xdr:colOff>
      <xdr:row>10</xdr:row>
      <xdr:rowOff>9525</xdr:rowOff>
    </xdr:to>
    <xdr:pic>
      <xdr:nvPicPr>
        <xdr:cNvPr id="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15</xdr:row>
      <xdr:rowOff>0</xdr:rowOff>
    </xdr:from>
    <xdr:to>
      <xdr:col>15</xdr:col>
      <xdr:colOff>171450</xdr:colOff>
      <xdr:row>15</xdr:row>
      <xdr:rowOff>9525</xdr:rowOff>
    </xdr:to>
    <xdr:pic>
      <xdr:nvPicPr>
        <xdr:cNvPr id="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493395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15</xdr:row>
      <xdr:rowOff>0</xdr:rowOff>
    </xdr:from>
    <xdr:to>
      <xdr:col>15</xdr:col>
      <xdr:colOff>9525</xdr:colOff>
      <xdr:row>15</xdr:row>
      <xdr:rowOff>9525</xdr:rowOff>
    </xdr:to>
    <xdr:pic>
      <xdr:nvPicPr>
        <xdr:cNvPr id="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4933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15</xdr:col>
      <xdr:colOff>171450</xdr:colOff>
      <xdr:row>10</xdr:row>
      <xdr:rowOff>9525</xdr:rowOff>
    </xdr:to>
    <xdr:pic>
      <xdr:nvPicPr>
        <xdr:cNvPr id="8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3743325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10</xdr:row>
      <xdr:rowOff>0</xdr:rowOff>
    </xdr:from>
    <xdr:to>
      <xdr:col>15</xdr:col>
      <xdr:colOff>9525</xdr:colOff>
      <xdr:row>10</xdr:row>
      <xdr:rowOff>9525</xdr:rowOff>
    </xdr:to>
    <xdr:pic>
      <xdr:nvPicPr>
        <xdr:cNvPr id="9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15</xdr:col>
      <xdr:colOff>171450</xdr:colOff>
      <xdr:row>17</xdr:row>
      <xdr:rowOff>9525</xdr:rowOff>
    </xdr:to>
    <xdr:pic>
      <xdr:nvPicPr>
        <xdr:cNvPr id="1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541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17</xdr:row>
      <xdr:rowOff>0</xdr:rowOff>
    </xdr:from>
    <xdr:to>
      <xdr:col>15</xdr:col>
      <xdr:colOff>9525</xdr:colOff>
      <xdr:row>17</xdr:row>
      <xdr:rowOff>9525</xdr:rowOff>
    </xdr:to>
    <xdr:pic>
      <xdr:nvPicPr>
        <xdr:cNvPr id="1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541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15</xdr:col>
      <xdr:colOff>171450</xdr:colOff>
      <xdr:row>17</xdr:row>
      <xdr:rowOff>9525</xdr:rowOff>
    </xdr:to>
    <xdr:pic>
      <xdr:nvPicPr>
        <xdr:cNvPr id="1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541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17</xdr:row>
      <xdr:rowOff>0</xdr:rowOff>
    </xdr:from>
    <xdr:to>
      <xdr:col>15</xdr:col>
      <xdr:colOff>9525</xdr:colOff>
      <xdr:row>17</xdr:row>
      <xdr:rowOff>9525</xdr:rowOff>
    </xdr:to>
    <xdr:pic>
      <xdr:nvPicPr>
        <xdr:cNvPr id="1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541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19</xdr:row>
      <xdr:rowOff>0</xdr:rowOff>
    </xdr:from>
    <xdr:to>
      <xdr:col>15</xdr:col>
      <xdr:colOff>171450</xdr:colOff>
      <xdr:row>19</xdr:row>
      <xdr:rowOff>9525</xdr:rowOff>
    </xdr:to>
    <xdr:pic>
      <xdr:nvPicPr>
        <xdr:cNvPr id="1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588645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19</xdr:row>
      <xdr:rowOff>0</xdr:rowOff>
    </xdr:from>
    <xdr:to>
      <xdr:col>15</xdr:col>
      <xdr:colOff>9525</xdr:colOff>
      <xdr:row>19</xdr:row>
      <xdr:rowOff>9525</xdr:rowOff>
    </xdr:to>
    <xdr:pic>
      <xdr:nvPicPr>
        <xdr:cNvPr id="1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58864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15</xdr:col>
      <xdr:colOff>171450</xdr:colOff>
      <xdr:row>24</xdr:row>
      <xdr:rowOff>9525</xdr:rowOff>
    </xdr:to>
    <xdr:pic>
      <xdr:nvPicPr>
        <xdr:cNvPr id="1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7077075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24</xdr:row>
      <xdr:rowOff>0</xdr:rowOff>
    </xdr:from>
    <xdr:to>
      <xdr:col>15</xdr:col>
      <xdr:colOff>9525</xdr:colOff>
      <xdr:row>24</xdr:row>
      <xdr:rowOff>9525</xdr:rowOff>
    </xdr:to>
    <xdr:pic>
      <xdr:nvPicPr>
        <xdr:cNvPr id="1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7077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15</xdr:col>
      <xdr:colOff>171450</xdr:colOff>
      <xdr:row>26</xdr:row>
      <xdr:rowOff>9525</xdr:rowOff>
    </xdr:to>
    <xdr:pic>
      <xdr:nvPicPr>
        <xdr:cNvPr id="18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7553325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26</xdr:row>
      <xdr:rowOff>0</xdr:rowOff>
    </xdr:from>
    <xdr:to>
      <xdr:col>15</xdr:col>
      <xdr:colOff>9525</xdr:colOff>
      <xdr:row>26</xdr:row>
      <xdr:rowOff>9525</xdr:rowOff>
    </xdr:to>
    <xdr:pic>
      <xdr:nvPicPr>
        <xdr:cNvPr id="19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755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15</xdr:col>
      <xdr:colOff>171450</xdr:colOff>
      <xdr:row>28</xdr:row>
      <xdr:rowOff>9525</xdr:rowOff>
    </xdr:to>
    <xdr:pic>
      <xdr:nvPicPr>
        <xdr:cNvPr id="2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8029575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9525</xdr:colOff>
      <xdr:row>28</xdr:row>
      <xdr:rowOff>9525</xdr:rowOff>
    </xdr:to>
    <xdr:pic>
      <xdr:nvPicPr>
        <xdr:cNvPr id="2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80295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15</xdr:col>
      <xdr:colOff>171450</xdr:colOff>
      <xdr:row>28</xdr:row>
      <xdr:rowOff>9525</xdr:rowOff>
    </xdr:to>
    <xdr:pic>
      <xdr:nvPicPr>
        <xdr:cNvPr id="2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8029575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9525</xdr:colOff>
      <xdr:row>28</xdr:row>
      <xdr:rowOff>9525</xdr:rowOff>
    </xdr:to>
    <xdr:pic>
      <xdr:nvPicPr>
        <xdr:cNvPr id="2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80295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15</xdr:col>
      <xdr:colOff>171450</xdr:colOff>
      <xdr:row>28</xdr:row>
      <xdr:rowOff>9525</xdr:rowOff>
    </xdr:to>
    <xdr:pic>
      <xdr:nvPicPr>
        <xdr:cNvPr id="2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8029575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9525</xdr:colOff>
      <xdr:row>28</xdr:row>
      <xdr:rowOff>9525</xdr:rowOff>
    </xdr:to>
    <xdr:pic>
      <xdr:nvPicPr>
        <xdr:cNvPr id="2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80295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15</xdr:col>
      <xdr:colOff>171450</xdr:colOff>
      <xdr:row>28</xdr:row>
      <xdr:rowOff>9525</xdr:rowOff>
    </xdr:to>
    <xdr:pic>
      <xdr:nvPicPr>
        <xdr:cNvPr id="2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8029575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9525</xdr:colOff>
      <xdr:row>28</xdr:row>
      <xdr:rowOff>9525</xdr:rowOff>
    </xdr:to>
    <xdr:pic>
      <xdr:nvPicPr>
        <xdr:cNvPr id="2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80295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15</xdr:col>
      <xdr:colOff>171450</xdr:colOff>
      <xdr:row>31</xdr:row>
      <xdr:rowOff>9525</xdr:rowOff>
    </xdr:to>
    <xdr:pic>
      <xdr:nvPicPr>
        <xdr:cNvPr id="28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874395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31</xdr:row>
      <xdr:rowOff>0</xdr:rowOff>
    </xdr:from>
    <xdr:to>
      <xdr:col>15</xdr:col>
      <xdr:colOff>9525</xdr:colOff>
      <xdr:row>31</xdr:row>
      <xdr:rowOff>9525</xdr:rowOff>
    </xdr:to>
    <xdr:pic>
      <xdr:nvPicPr>
        <xdr:cNvPr id="29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8743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15</xdr:col>
      <xdr:colOff>171450</xdr:colOff>
      <xdr:row>32</xdr:row>
      <xdr:rowOff>9525</xdr:rowOff>
    </xdr:to>
    <xdr:pic>
      <xdr:nvPicPr>
        <xdr:cNvPr id="3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8982075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9525</xdr:colOff>
      <xdr:row>32</xdr:row>
      <xdr:rowOff>9525</xdr:rowOff>
    </xdr:to>
    <xdr:pic>
      <xdr:nvPicPr>
        <xdr:cNvPr id="3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8982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3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3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3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3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3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3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38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39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4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4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4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4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4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4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4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4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48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49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5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5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5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5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15</xdr:col>
      <xdr:colOff>171450</xdr:colOff>
      <xdr:row>7</xdr:row>
      <xdr:rowOff>9525</xdr:rowOff>
    </xdr:to>
    <xdr:pic>
      <xdr:nvPicPr>
        <xdr:cNvPr id="5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302895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9525</xdr:colOff>
      <xdr:row>7</xdr:row>
      <xdr:rowOff>9525</xdr:rowOff>
    </xdr:to>
    <xdr:pic>
      <xdr:nvPicPr>
        <xdr:cNvPr id="5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3028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15</xdr:col>
      <xdr:colOff>171450</xdr:colOff>
      <xdr:row>7</xdr:row>
      <xdr:rowOff>9525</xdr:rowOff>
    </xdr:to>
    <xdr:pic>
      <xdr:nvPicPr>
        <xdr:cNvPr id="5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302895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9525</xdr:colOff>
      <xdr:row>7</xdr:row>
      <xdr:rowOff>9525</xdr:rowOff>
    </xdr:to>
    <xdr:pic>
      <xdr:nvPicPr>
        <xdr:cNvPr id="5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3028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15</xdr:col>
      <xdr:colOff>171450</xdr:colOff>
      <xdr:row>7</xdr:row>
      <xdr:rowOff>9525</xdr:rowOff>
    </xdr:to>
    <xdr:pic>
      <xdr:nvPicPr>
        <xdr:cNvPr id="58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302895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9525</xdr:colOff>
      <xdr:row>7</xdr:row>
      <xdr:rowOff>9525</xdr:rowOff>
    </xdr:to>
    <xdr:pic>
      <xdr:nvPicPr>
        <xdr:cNvPr id="59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3028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15</xdr:col>
      <xdr:colOff>171450</xdr:colOff>
      <xdr:row>7</xdr:row>
      <xdr:rowOff>9525</xdr:rowOff>
    </xdr:to>
    <xdr:pic>
      <xdr:nvPicPr>
        <xdr:cNvPr id="6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302895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9525</xdr:colOff>
      <xdr:row>7</xdr:row>
      <xdr:rowOff>9525</xdr:rowOff>
    </xdr:to>
    <xdr:pic>
      <xdr:nvPicPr>
        <xdr:cNvPr id="6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3028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15</xdr:col>
      <xdr:colOff>171450</xdr:colOff>
      <xdr:row>7</xdr:row>
      <xdr:rowOff>9525</xdr:rowOff>
    </xdr:to>
    <xdr:pic>
      <xdr:nvPicPr>
        <xdr:cNvPr id="6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302895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9525</xdr:colOff>
      <xdr:row>7</xdr:row>
      <xdr:rowOff>9525</xdr:rowOff>
    </xdr:to>
    <xdr:pic>
      <xdr:nvPicPr>
        <xdr:cNvPr id="6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3028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15</xdr:col>
      <xdr:colOff>171450</xdr:colOff>
      <xdr:row>7</xdr:row>
      <xdr:rowOff>9525</xdr:rowOff>
    </xdr:to>
    <xdr:pic>
      <xdr:nvPicPr>
        <xdr:cNvPr id="6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302895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9525</xdr:colOff>
      <xdr:row>7</xdr:row>
      <xdr:rowOff>9525</xdr:rowOff>
    </xdr:to>
    <xdr:pic>
      <xdr:nvPicPr>
        <xdr:cNvPr id="6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3028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6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6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68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69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7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7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7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7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7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7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15</xdr:col>
      <xdr:colOff>171450</xdr:colOff>
      <xdr:row>33</xdr:row>
      <xdr:rowOff>9525</xdr:rowOff>
    </xdr:to>
    <xdr:pic>
      <xdr:nvPicPr>
        <xdr:cNvPr id="7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922020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9525</xdr:colOff>
      <xdr:row>33</xdr:row>
      <xdr:rowOff>9525</xdr:rowOff>
    </xdr:to>
    <xdr:pic>
      <xdr:nvPicPr>
        <xdr:cNvPr id="7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390525</xdr:colOff>
      <xdr:row>6</xdr:row>
      <xdr:rowOff>9525</xdr:rowOff>
    </xdr:to>
    <xdr:pic>
      <xdr:nvPicPr>
        <xdr:cNvPr id="78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67675" y="267652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9525</xdr:colOff>
      <xdr:row>6</xdr:row>
      <xdr:rowOff>9525</xdr:rowOff>
    </xdr:to>
    <xdr:pic>
      <xdr:nvPicPr>
        <xdr:cNvPr id="79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67675" y="2676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15</xdr:col>
      <xdr:colOff>171450</xdr:colOff>
      <xdr:row>7</xdr:row>
      <xdr:rowOff>9525</xdr:rowOff>
    </xdr:to>
    <xdr:pic>
      <xdr:nvPicPr>
        <xdr:cNvPr id="8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96475" y="3028950"/>
          <a:ext cx="781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9525</xdr:colOff>
      <xdr:row>7</xdr:row>
      <xdr:rowOff>9525</xdr:rowOff>
    </xdr:to>
    <xdr:pic>
      <xdr:nvPicPr>
        <xdr:cNvPr id="8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06075" y="3028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</xdr:row>
      <xdr:rowOff>25400</xdr:rowOff>
    </xdr:from>
    <xdr:to>
      <xdr:col>0</xdr:col>
      <xdr:colOff>926062</xdr:colOff>
      <xdr:row>11</xdr:row>
      <xdr:rowOff>19049</xdr:rowOff>
    </xdr:to>
    <xdr:pic>
      <xdr:nvPicPr>
        <xdr:cNvPr id="82" name="Picture 89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2120900"/>
          <a:ext cx="868912" cy="946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371474</xdr:colOff>
      <xdr:row>10</xdr:row>
      <xdr:rowOff>200025</xdr:rowOff>
    </xdr:from>
    <xdr:to>
      <xdr:col>0</xdr:col>
      <xdr:colOff>914399</xdr:colOff>
      <xdr:row>12</xdr:row>
      <xdr:rowOff>234763</xdr:rowOff>
    </xdr:to>
    <xdr:pic>
      <xdr:nvPicPr>
        <xdr:cNvPr id="84" name="Picture 899" descr="Экобит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4347" r="48407" b="11957"/>
        <a:stretch>
          <a:fillRect/>
        </a:stretch>
      </xdr:blipFill>
      <xdr:spPr bwMode="auto">
        <a:xfrm>
          <a:off x="371474" y="3009900"/>
          <a:ext cx="542925" cy="510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104140</xdr:colOff>
      <xdr:row>13</xdr:row>
      <xdr:rowOff>19050</xdr:rowOff>
    </xdr:from>
    <xdr:to>
      <xdr:col>0</xdr:col>
      <xdr:colOff>676275</xdr:colOff>
      <xdr:row>15</xdr:row>
      <xdr:rowOff>47625</xdr:rowOff>
    </xdr:to>
    <xdr:pic>
      <xdr:nvPicPr>
        <xdr:cNvPr id="85" name="Picture 902" descr="Элотен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9939" t="16920" r="42944" b="59436"/>
        <a:stretch>
          <a:fillRect/>
        </a:stretch>
      </xdr:blipFill>
      <xdr:spPr bwMode="auto">
        <a:xfrm>
          <a:off x="104140" y="3543300"/>
          <a:ext cx="57213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323851</xdr:colOff>
      <xdr:row>30</xdr:row>
      <xdr:rowOff>3176</xdr:rowOff>
    </xdr:from>
    <xdr:to>
      <xdr:col>0</xdr:col>
      <xdr:colOff>990601</xdr:colOff>
      <xdr:row>31</xdr:row>
      <xdr:rowOff>219075</xdr:rowOff>
    </xdr:to>
    <xdr:pic>
      <xdr:nvPicPr>
        <xdr:cNvPr id="88" name="Picture 217" descr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3851" y="8642351"/>
          <a:ext cx="666750" cy="539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19</xdr:row>
      <xdr:rowOff>160192</xdr:rowOff>
    </xdr:from>
    <xdr:to>
      <xdr:col>0</xdr:col>
      <xdr:colOff>1047750</xdr:colOff>
      <xdr:row>21</xdr:row>
      <xdr:rowOff>232929</xdr:rowOff>
    </xdr:to>
    <xdr:pic>
      <xdr:nvPicPr>
        <xdr:cNvPr id="89" name="Picture 372" descr="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1925" y="5284642"/>
          <a:ext cx="885825" cy="6442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228600</xdr:rowOff>
    </xdr:from>
    <xdr:to>
      <xdr:col>0</xdr:col>
      <xdr:colOff>848030</xdr:colOff>
      <xdr:row>19</xdr:row>
      <xdr:rowOff>152400</xdr:rowOff>
    </xdr:to>
    <xdr:pic>
      <xdr:nvPicPr>
        <xdr:cNvPr id="90" name="Picture 373" descr="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705350"/>
          <a:ext cx="84803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28</xdr:row>
      <xdr:rowOff>17884</xdr:rowOff>
    </xdr:from>
    <xdr:to>
      <xdr:col>0</xdr:col>
      <xdr:colOff>942975</xdr:colOff>
      <xdr:row>30</xdr:row>
      <xdr:rowOff>1555</xdr:rowOff>
    </xdr:to>
    <xdr:pic>
      <xdr:nvPicPr>
        <xdr:cNvPr id="94" name="Picture 1106" descr="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8056984"/>
          <a:ext cx="866775" cy="583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25</xdr:row>
      <xdr:rowOff>228602</xdr:rowOff>
    </xdr:from>
    <xdr:to>
      <xdr:col>0</xdr:col>
      <xdr:colOff>1047750</xdr:colOff>
      <xdr:row>27</xdr:row>
      <xdr:rowOff>228601</xdr:rowOff>
    </xdr:to>
    <xdr:pic>
      <xdr:nvPicPr>
        <xdr:cNvPr id="95" name="Рисунок_x0020_2" descr="S37000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3375" y="7296152"/>
          <a:ext cx="714375" cy="733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</xdr:row>
      <xdr:rowOff>304800</xdr:rowOff>
    </xdr:from>
    <xdr:to>
      <xdr:col>0</xdr:col>
      <xdr:colOff>809625</xdr:colOff>
      <xdr:row>25</xdr:row>
      <xdr:rowOff>219076</xdr:rowOff>
    </xdr:to>
    <xdr:pic>
      <xdr:nvPicPr>
        <xdr:cNvPr id="96" name="Рисунок_x0020_3" descr="S370000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6629400"/>
          <a:ext cx="714375" cy="657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390525</xdr:colOff>
      <xdr:row>37</xdr:row>
      <xdr:rowOff>9525</xdr:rowOff>
    </xdr:to>
    <xdr:pic>
      <xdr:nvPicPr>
        <xdr:cNvPr id="11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14412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9525</xdr:colOff>
      <xdr:row>37</xdr:row>
      <xdr:rowOff>9525</xdr:rowOff>
    </xdr:to>
    <xdr:pic>
      <xdr:nvPicPr>
        <xdr:cNvPr id="11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144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10</xdr:col>
      <xdr:colOff>390525</xdr:colOff>
      <xdr:row>40</xdr:row>
      <xdr:rowOff>9525</xdr:rowOff>
    </xdr:to>
    <xdr:pic>
      <xdr:nvPicPr>
        <xdr:cNvPr id="11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71562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10</xdr:col>
      <xdr:colOff>9525</xdr:colOff>
      <xdr:row>40</xdr:row>
      <xdr:rowOff>9525</xdr:rowOff>
    </xdr:to>
    <xdr:pic>
      <xdr:nvPicPr>
        <xdr:cNvPr id="11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7156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360829</xdr:colOff>
      <xdr:row>36</xdr:row>
      <xdr:rowOff>180975</xdr:rowOff>
    </xdr:from>
    <xdr:to>
      <xdr:col>1</xdr:col>
      <xdr:colOff>0</xdr:colOff>
      <xdr:row>39</xdr:row>
      <xdr:rowOff>104775</xdr:rowOff>
    </xdr:to>
    <xdr:pic>
      <xdr:nvPicPr>
        <xdr:cNvPr id="114" name="Picture 622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grayscl/>
        </a:blip>
        <a:srcRect/>
        <a:stretch>
          <a:fillRect/>
        </a:stretch>
      </xdr:blipFill>
      <xdr:spPr bwMode="auto">
        <a:xfrm>
          <a:off x="360829" y="9182100"/>
          <a:ext cx="553571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40</xdr:row>
      <xdr:rowOff>154517</xdr:rowOff>
    </xdr:from>
    <xdr:to>
      <xdr:col>1</xdr:col>
      <xdr:colOff>9525</xdr:colOff>
      <xdr:row>44</xdr:row>
      <xdr:rowOff>38100</xdr:rowOff>
    </xdr:to>
    <xdr:pic>
      <xdr:nvPicPr>
        <xdr:cNvPr id="115" name="Picture 623" descr="Безымянный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</a:blip>
        <a:srcRect/>
        <a:stretch>
          <a:fillRect/>
        </a:stretch>
      </xdr:blipFill>
      <xdr:spPr bwMode="auto">
        <a:xfrm>
          <a:off x="95250" y="11384492"/>
          <a:ext cx="971550" cy="817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</xdr:row>
      <xdr:rowOff>0</xdr:rowOff>
    </xdr:from>
    <xdr:to>
      <xdr:col>10</xdr:col>
      <xdr:colOff>390525</xdr:colOff>
      <xdr:row>41</xdr:row>
      <xdr:rowOff>9525</xdr:rowOff>
    </xdr:to>
    <xdr:pic>
      <xdr:nvPicPr>
        <xdr:cNvPr id="11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92517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</xdr:row>
      <xdr:rowOff>0</xdr:rowOff>
    </xdr:from>
    <xdr:to>
      <xdr:col>10</xdr:col>
      <xdr:colOff>9525</xdr:colOff>
      <xdr:row>41</xdr:row>
      <xdr:rowOff>9525</xdr:rowOff>
    </xdr:to>
    <xdr:pic>
      <xdr:nvPicPr>
        <xdr:cNvPr id="11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9251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</xdr:row>
      <xdr:rowOff>142875</xdr:rowOff>
    </xdr:from>
    <xdr:to>
      <xdr:col>0</xdr:col>
      <xdr:colOff>771524</xdr:colOff>
      <xdr:row>41</xdr:row>
      <xdr:rowOff>57150</xdr:rowOff>
    </xdr:to>
    <xdr:pic>
      <xdr:nvPicPr>
        <xdr:cNvPr id="118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9534525"/>
          <a:ext cx="77152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390525</xdr:colOff>
      <xdr:row>37</xdr:row>
      <xdr:rowOff>9525</xdr:rowOff>
    </xdr:to>
    <xdr:pic>
      <xdr:nvPicPr>
        <xdr:cNvPr id="119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14412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9525</xdr:colOff>
      <xdr:row>37</xdr:row>
      <xdr:rowOff>9525</xdr:rowOff>
    </xdr:to>
    <xdr:pic>
      <xdr:nvPicPr>
        <xdr:cNvPr id="120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144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34</xdr:row>
      <xdr:rowOff>74695</xdr:rowOff>
    </xdr:from>
    <xdr:to>
      <xdr:col>0</xdr:col>
      <xdr:colOff>657224</xdr:colOff>
      <xdr:row>37</xdr:row>
      <xdr:rowOff>8521</xdr:rowOff>
    </xdr:to>
    <xdr:pic>
      <xdr:nvPicPr>
        <xdr:cNvPr id="121" name="Рисунок 1234" descr="Ims-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49" y="9752095"/>
          <a:ext cx="638175" cy="705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</xdr:row>
      <xdr:rowOff>0</xdr:rowOff>
    </xdr:from>
    <xdr:to>
      <xdr:col>10</xdr:col>
      <xdr:colOff>390525</xdr:colOff>
      <xdr:row>39</xdr:row>
      <xdr:rowOff>9525</xdr:rowOff>
    </xdr:to>
    <xdr:pic>
      <xdr:nvPicPr>
        <xdr:cNvPr id="12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50607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</xdr:row>
      <xdr:rowOff>0</xdr:rowOff>
    </xdr:from>
    <xdr:to>
      <xdr:col>10</xdr:col>
      <xdr:colOff>9525</xdr:colOff>
      <xdr:row>39</xdr:row>
      <xdr:rowOff>9525</xdr:rowOff>
    </xdr:to>
    <xdr:pic>
      <xdr:nvPicPr>
        <xdr:cNvPr id="12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506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</xdr:row>
      <xdr:rowOff>0</xdr:rowOff>
    </xdr:from>
    <xdr:to>
      <xdr:col>10</xdr:col>
      <xdr:colOff>390525</xdr:colOff>
      <xdr:row>39</xdr:row>
      <xdr:rowOff>9525</xdr:rowOff>
    </xdr:to>
    <xdr:pic>
      <xdr:nvPicPr>
        <xdr:cNvPr id="12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50607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39</xdr:row>
      <xdr:rowOff>0</xdr:rowOff>
    </xdr:from>
    <xdr:to>
      <xdr:col>10</xdr:col>
      <xdr:colOff>9525</xdr:colOff>
      <xdr:row>39</xdr:row>
      <xdr:rowOff>9525</xdr:rowOff>
    </xdr:to>
    <xdr:pic>
      <xdr:nvPicPr>
        <xdr:cNvPr id="12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10506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390525</xdr:colOff>
      <xdr:row>36</xdr:row>
      <xdr:rowOff>9525</xdr:rowOff>
    </xdr:to>
    <xdr:pic>
      <xdr:nvPicPr>
        <xdr:cNvPr id="12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93457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9525</xdr:colOff>
      <xdr:row>36</xdr:row>
      <xdr:rowOff>9525</xdr:rowOff>
    </xdr:to>
    <xdr:pic>
      <xdr:nvPicPr>
        <xdr:cNvPr id="12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9345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390525</xdr:colOff>
      <xdr:row>33</xdr:row>
      <xdr:rowOff>9525</xdr:rowOff>
    </xdr:to>
    <xdr:pic>
      <xdr:nvPicPr>
        <xdr:cNvPr id="128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220200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9525</xdr:colOff>
      <xdr:row>33</xdr:row>
      <xdr:rowOff>9525</xdr:rowOff>
    </xdr:to>
    <xdr:pic>
      <xdr:nvPicPr>
        <xdr:cNvPr id="129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390525</xdr:colOff>
      <xdr:row>34</xdr:row>
      <xdr:rowOff>9525</xdr:rowOff>
    </xdr:to>
    <xdr:pic>
      <xdr:nvPicPr>
        <xdr:cNvPr id="13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45832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9525</xdr:colOff>
      <xdr:row>34</xdr:row>
      <xdr:rowOff>9525</xdr:rowOff>
    </xdr:to>
    <xdr:pic>
      <xdr:nvPicPr>
        <xdr:cNvPr id="13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458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390525</xdr:colOff>
      <xdr:row>33</xdr:row>
      <xdr:rowOff>9525</xdr:rowOff>
    </xdr:to>
    <xdr:pic>
      <xdr:nvPicPr>
        <xdr:cNvPr id="13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220200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9525</xdr:colOff>
      <xdr:row>33</xdr:row>
      <xdr:rowOff>9525</xdr:rowOff>
    </xdr:to>
    <xdr:pic>
      <xdr:nvPicPr>
        <xdr:cNvPr id="13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390525</xdr:colOff>
      <xdr:row>34</xdr:row>
      <xdr:rowOff>9525</xdr:rowOff>
    </xdr:to>
    <xdr:pic>
      <xdr:nvPicPr>
        <xdr:cNvPr id="13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45832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9525</xdr:colOff>
      <xdr:row>34</xdr:row>
      <xdr:rowOff>9525</xdr:rowOff>
    </xdr:to>
    <xdr:pic>
      <xdr:nvPicPr>
        <xdr:cNvPr id="13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458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390525</xdr:colOff>
      <xdr:row>33</xdr:row>
      <xdr:rowOff>9525</xdr:rowOff>
    </xdr:to>
    <xdr:pic>
      <xdr:nvPicPr>
        <xdr:cNvPr id="13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220200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9525</xdr:colOff>
      <xdr:row>33</xdr:row>
      <xdr:rowOff>9525</xdr:rowOff>
    </xdr:to>
    <xdr:pic>
      <xdr:nvPicPr>
        <xdr:cNvPr id="13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390525</xdr:colOff>
      <xdr:row>33</xdr:row>
      <xdr:rowOff>9525</xdr:rowOff>
    </xdr:to>
    <xdr:pic>
      <xdr:nvPicPr>
        <xdr:cNvPr id="138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220200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9525</xdr:colOff>
      <xdr:row>33</xdr:row>
      <xdr:rowOff>9525</xdr:rowOff>
    </xdr:to>
    <xdr:pic>
      <xdr:nvPicPr>
        <xdr:cNvPr id="139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390525</xdr:colOff>
      <xdr:row>33</xdr:row>
      <xdr:rowOff>9525</xdr:rowOff>
    </xdr:to>
    <xdr:pic>
      <xdr:nvPicPr>
        <xdr:cNvPr id="140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220200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9525</xdr:colOff>
      <xdr:row>33</xdr:row>
      <xdr:rowOff>9525</xdr:rowOff>
    </xdr:to>
    <xdr:pic>
      <xdr:nvPicPr>
        <xdr:cNvPr id="141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220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390525</xdr:colOff>
      <xdr:row>34</xdr:row>
      <xdr:rowOff>9525</xdr:rowOff>
    </xdr:to>
    <xdr:pic>
      <xdr:nvPicPr>
        <xdr:cNvPr id="142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45832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9525</xdr:colOff>
      <xdr:row>34</xdr:row>
      <xdr:rowOff>9525</xdr:rowOff>
    </xdr:to>
    <xdr:pic>
      <xdr:nvPicPr>
        <xdr:cNvPr id="143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458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390525</xdr:colOff>
      <xdr:row>34</xdr:row>
      <xdr:rowOff>9525</xdr:rowOff>
    </xdr:to>
    <xdr:pic>
      <xdr:nvPicPr>
        <xdr:cNvPr id="144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45832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9525</xdr:colOff>
      <xdr:row>34</xdr:row>
      <xdr:rowOff>9525</xdr:rowOff>
    </xdr:to>
    <xdr:pic>
      <xdr:nvPicPr>
        <xdr:cNvPr id="145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458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390525</xdr:colOff>
      <xdr:row>34</xdr:row>
      <xdr:rowOff>9525</xdr:rowOff>
    </xdr:to>
    <xdr:pic>
      <xdr:nvPicPr>
        <xdr:cNvPr id="146" name="Picture 2861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45832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9525</xdr:colOff>
      <xdr:row>34</xdr:row>
      <xdr:rowOff>9525</xdr:rowOff>
    </xdr:to>
    <xdr:pic>
      <xdr:nvPicPr>
        <xdr:cNvPr id="147" name="Picture 2862" descr="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58075" y="9458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486833</xdr:colOff>
      <xdr:row>3</xdr:row>
      <xdr:rowOff>66675</xdr:rowOff>
    </xdr:from>
    <xdr:to>
      <xdr:col>10</xdr:col>
      <xdr:colOff>19050</xdr:colOff>
      <xdr:row>4</xdr:row>
      <xdr:rowOff>571500</xdr:rowOff>
    </xdr:to>
    <xdr:pic>
      <xdr:nvPicPr>
        <xdr:cNvPr id="148" name="Рисунок 147" descr="Изостуд.gif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36500" b="36500"/>
        <a:stretch>
          <a:fillRect/>
        </a:stretch>
      </xdr:blipFill>
      <xdr:spPr>
        <a:xfrm>
          <a:off x="4868333" y="590550"/>
          <a:ext cx="2751667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152400</xdr:colOff>
      <xdr:row>4</xdr:row>
      <xdr:rowOff>475038</xdr:rowOff>
    </xdr:to>
    <xdr:pic>
      <xdr:nvPicPr>
        <xdr:cNvPr id="149" name="Рисунок 148" descr="Тема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95250"/>
          <a:ext cx="2314575" cy="11417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0</xdr:col>
      <xdr:colOff>893965</xdr:colOff>
      <xdr:row>24</xdr:row>
      <xdr:rowOff>9525</xdr:rowOff>
    </xdr:to>
    <xdr:pic>
      <xdr:nvPicPr>
        <xdr:cNvPr id="150" name="Рисунок 149" descr="161_big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9589" b="10500"/>
        <a:stretch>
          <a:fillRect/>
        </a:stretch>
      </xdr:blipFill>
      <xdr:spPr>
        <a:xfrm>
          <a:off x="0" y="5953125"/>
          <a:ext cx="893965" cy="714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225136</xdr:colOff>
      <xdr:row>68</xdr:row>
      <xdr:rowOff>69272</xdr:rowOff>
    </xdr:from>
    <xdr:to>
      <xdr:col>0</xdr:col>
      <xdr:colOff>1301461</xdr:colOff>
      <xdr:row>73</xdr:row>
      <xdr:rowOff>43295</xdr:rowOff>
    </xdr:to>
    <xdr:pic>
      <xdr:nvPicPr>
        <xdr:cNvPr id="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6" y="9499022"/>
          <a:ext cx="1076325" cy="926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1683327</xdr:colOff>
      <xdr:row>68</xdr:row>
      <xdr:rowOff>82260</xdr:rowOff>
    </xdr:from>
    <xdr:to>
      <xdr:col>1</xdr:col>
      <xdr:colOff>570634</xdr:colOff>
      <xdr:row>73</xdr:row>
      <xdr:rowOff>8658</xdr:rowOff>
    </xdr:to>
    <xdr:pic>
      <xdr:nvPicPr>
        <xdr:cNvPr id="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327" y="9512010"/>
          <a:ext cx="809625" cy="878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372341</xdr:colOff>
      <xdr:row>67</xdr:row>
      <xdr:rowOff>69273</xdr:rowOff>
    </xdr:from>
    <xdr:to>
      <xdr:col>3</xdr:col>
      <xdr:colOff>955295</xdr:colOff>
      <xdr:row>73</xdr:row>
      <xdr:rowOff>155864</xdr:rowOff>
    </xdr:to>
    <xdr:pic>
      <xdr:nvPicPr>
        <xdr:cNvPr id="5122" name="Picture 2" descr="http://go2.imgsmail.ru/imgpreview?key=http%3A//www.stadium-ural.ru/products/000/003/050%5F450.jpg&amp;mb=imgdb_preview_1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70068" y="9308523"/>
          <a:ext cx="1232386" cy="122959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270294</xdr:colOff>
      <xdr:row>67</xdr:row>
      <xdr:rowOff>60612</xdr:rowOff>
    </xdr:from>
    <xdr:to>
      <xdr:col>8</xdr:col>
      <xdr:colOff>69273</xdr:colOff>
      <xdr:row>74</xdr:row>
      <xdr:rowOff>15062</xdr:rowOff>
    </xdr:to>
    <xdr:pic>
      <xdr:nvPicPr>
        <xdr:cNvPr id="5123" name="Picture 3" descr="http://www.kroi.ru/upload/image/myagkaya/rulon/technic_r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34476" y="9299862"/>
          <a:ext cx="2336092" cy="12879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42</xdr:row>
      <xdr:rowOff>76200</xdr:rowOff>
    </xdr:from>
    <xdr:to>
      <xdr:col>11</xdr:col>
      <xdr:colOff>352425</xdr:colOff>
      <xdr:row>53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9544050"/>
          <a:ext cx="46386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228600</xdr:colOff>
      <xdr:row>7</xdr:row>
      <xdr:rowOff>47625</xdr:rowOff>
    </xdr:from>
    <xdr:to>
      <xdr:col>10</xdr:col>
      <xdr:colOff>9525</xdr:colOff>
      <xdr:row>12</xdr:row>
      <xdr:rowOff>219075</xdr:rowOff>
    </xdr:to>
    <xdr:pic>
      <xdr:nvPicPr>
        <xdr:cNvPr id="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76350"/>
          <a:ext cx="16478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8</xdr:row>
      <xdr:rowOff>114300</xdr:rowOff>
    </xdr:from>
    <xdr:to>
      <xdr:col>11</xdr:col>
      <xdr:colOff>552450</xdr:colOff>
      <xdr:row>14</xdr:row>
      <xdr:rowOff>171450</xdr:rowOff>
    </xdr:to>
    <xdr:pic>
      <xdr:nvPicPr>
        <xdr:cNvPr id="4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1514475"/>
          <a:ext cx="21050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257175</xdr:colOff>
      <xdr:row>13</xdr:row>
      <xdr:rowOff>66675</xdr:rowOff>
    </xdr:from>
    <xdr:to>
      <xdr:col>10</xdr:col>
      <xdr:colOff>161925</xdr:colOff>
      <xdr:row>17</xdr:row>
      <xdr:rowOff>333375</xdr:rowOff>
    </xdr:to>
    <xdr:pic>
      <xdr:nvPicPr>
        <xdr:cNvPr id="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581275"/>
          <a:ext cx="18002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15</xdr:row>
      <xdr:rowOff>85725</xdr:rowOff>
    </xdr:from>
    <xdr:to>
      <xdr:col>11</xdr:col>
      <xdr:colOff>533400</xdr:colOff>
      <xdr:row>20</xdr:row>
      <xdr:rowOff>76200</xdr:rowOff>
    </xdr:to>
    <xdr:pic>
      <xdr:nvPicPr>
        <xdr:cNvPr id="6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3019425"/>
          <a:ext cx="21717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266700</xdr:colOff>
      <xdr:row>18</xdr:row>
      <xdr:rowOff>19050</xdr:rowOff>
    </xdr:from>
    <xdr:to>
      <xdr:col>10</xdr:col>
      <xdr:colOff>142875</xdr:colOff>
      <xdr:row>24</xdr:row>
      <xdr:rowOff>85725</xdr:rowOff>
    </xdr:to>
    <xdr:pic>
      <xdr:nvPicPr>
        <xdr:cNvPr id="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914775"/>
          <a:ext cx="17811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47625</xdr:colOff>
      <xdr:row>21</xdr:row>
      <xdr:rowOff>28575</xdr:rowOff>
    </xdr:from>
    <xdr:to>
      <xdr:col>11</xdr:col>
      <xdr:colOff>523875</xdr:colOff>
      <xdr:row>26</xdr:row>
      <xdr:rowOff>28575</xdr:rowOff>
    </xdr:to>
    <xdr:pic>
      <xdr:nvPicPr>
        <xdr:cNvPr id="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4495800"/>
          <a:ext cx="21145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257175</xdr:colOff>
      <xdr:row>24</xdr:row>
      <xdr:rowOff>161925</xdr:rowOff>
    </xdr:from>
    <xdr:to>
      <xdr:col>10</xdr:col>
      <xdr:colOff>209550</xdr:colOff>
      <xdr:row>29</xdr:row>
      <xdr:rowOff>85725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5429250"/>
          <a:ext cx="18478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590550</xdr:colOff>
      <xdr:row>26</xdr:row>
      <xdr:rowOff>123825</xdr:rowOff>
    </xdr:from>
    <xdr:to>
      <xdr:col>11</xdr:col>
      <xdr:colOff>523875</xdr:colOff>
      <xdr:row>32</xdr:row>
      <xdr:rowOff>114300</xdr:rowOff>
    </xdr:to>
    <xdr:pic>
      <xdr:nvPicPr>
        <xdr:cNvPr id="1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962650"/>
          <a:ext cx="21812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304800</xdr:colOff>
      <xdr:row>29</xdr:row>
      <xdr:rowOff>152400</xdr:rowOff>
    </xdr:from>
    <xdr:to>
      <xdr:col>10</xdr:col>
      <xdr:colOff>171450</xdr:colOff>
      <xdr:row>35</xdr:row>
      <xdr:rowOff>76200</xdr:rowOff>
    </xdr:to>
    <xdr:pic>
      <xdr:nvPicPr>
        <xdr:cNvPr id="11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6648450"/>
          <a:ext cx="18097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33</xdr:row>
      <xdr:rowOff>47625</xdr:rowOff>
    </xdr:from>
    <xdr:to>
      <xdr:col>11</xdr:col>
      <xdr:colOff>495300</xdr:colOff>
      <xdr:row>38</xdr:row>
      <xdr:rowOff>133350</xdr:rowOff>
    </xdr:to>
    <xdr:pic>
      <xdr:nvPicPr>
        <xdr:cNvPr id="12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7343775"/>
          <a:ext cx="20478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314325</xdr:colOff>
      <xdr:row>35</xdr:row>
      <xdr:rowOff>152400</xdr:rowOff>
    </xdr:from>
    <xdr:to>
      <xdr:col>10</xdr:col>
      <xdr:colOff>133350</xdr:colOff>
      <xdr:row>41</xdr:row>
      <xdr:rowOff>142875</xdr:rowOff>
    </xdr:to>
    <xdr:pic>
      <xdr:nvPicPr>
        <xdr:cNvPr id="1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839075"/>
          <a:ext cx="17716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53</xdr:row>
      <xdr:rowOff>28575</xdr:rowOff>
    </xdr:from>
    <xdr:to>
      <xdr:col>11</xdr:col>
      <xdr:colOff>571500</xdr:colOff>
      <xdr:row>65</xdr:row>
      <xdr:rowOff>114300</xdr:rowOff>
    </xdr:to>
    <xdr:pic>
      <xdr:nvPicPr>
        <xdr:cNvPr id="1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1268075"/>
          <a:ext cx="48863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9525</xdr:rowOff>
    </xdr:from>
    <xdr:to>
      <xdr:col>0</xdr:col>
      <xdr:colOff>2714625</xdr:colOff>
      <xdr:row>3</xdr:row>
      <xdr:rowOff>257175</xdr:rowOff>
    </xdr:to>
    <xdr:pic>
      <xdr:nvPicPr>
        <xdr:cNvPr id="15" name="Picture 2" descr="http://www.eurohousespb.ru/upload/images/image_34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"/>
          <a:ext cx="25622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685800</xdr:colOff>
      <xdr:row>54</xdr:row>
      <xdr:rowOff>57150</xdr:rowOff>
    </xdr:from>
    <xdr:to>
      <xdr:col>9</xdr:col>
      <xdr:colOff>714375</xdr:colOff>
      <xdr:row>60</xdr:row>
      <xdr:rowOff>104775</xdr:rowOff>
    </xdr:to>
    <xdr:pic>
      <xdr:nvPicPr>
        <xdr:cNvPr id="11497" name="klei_09(2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79" b="17461"/>
        <a:stretch>
          <a:fillRect/>
        </a:stretch>
      </xdr:blipFill>
      <xdr:spPr bwMode="auto">
        <a:xfrm>
          <a:off x="6696075" y="13535025"/>
          <a:ext cx="26574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409575</xdr:colOff>
      <xdr:row>54</xdr:row>
      <xdr:rowOff>28575</xdr:rowOff>
    </xdr:from>
    <xdr:to>
      <xdr:col>6</xdr:col>
      <xdr:colOff>657225</xdr:colOff>
      <xdr:row>61</xdr:row>
      <xdr:rowOff>171450</xdr:rowOff>
    </xdr:to>
    <xdr:pic>
      <xdr:nvPicPr>
        <xdr:cNvPr id="11498" name="lenta AL(1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13506450"/>
          <a:ext cx="13144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142875</xdr:colOff>
      <xdr:row>49</xdr:row>
      <xdr:rowOff>161925</xdr:rowOff>
    </xdr:from>
    <xdr:to>
      <xdr:col>7</xdr:col>
      <xdr:colOff>533400</xdr:colOff>
      <xdr:row>54</xdr:row>
      <xdr:rowOff>19050</xdr:rowOff>
    </xdr:to>
    <xdr:pic>
      <xdr:nvPicPr>
        <xdr:cNvPr id="11499" name="3178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611100"/>
          <a:ext cx="24193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1</xdr:row>
      <xdr:rowOff>895350</xdr:rowOff>
    </xdr:from>
    <xdr:to>
      <xdr:col>10</xdr:col>
      <xdr:colOff>228600</xdr:colOff>
      <xdr:row>16</xdr:row>
      <xdr:rowOff>19050</xdr:rowOff>
    </xdr:to>
    <xdr:pic>
      <xdr:nvPicPr>
        <xdr:cNvPr id="11500" name="Picture 4" descr="Тилит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285875"/>
          <a:ext cx="2714625" cy="386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19050</xdr:colOff>
      <xdr:row>2</xdr:row>
      <xdr:rowOff>0</xdr:rowOff>
    </xdr:to>
    <xdr:pic>
      <xdr:nvPicPr>
        <xdr:cNvPr id="12340" name="Picture 1" descr="Гидротэк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194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ransfer\&#1055;&#1088;&#1072;&#1081;&#1089;&#1099;\&#1092;&#1086;&#1088;&#1084;&#1080;&#1088;&#1086;&#1074;&#1072;&#1085;&#1080;&#10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лоизоляция"/>
      <sheetName val="Нетканные материалы"/>
      <sheetName val="кровля"/>
    </sheetNames>
    <sheetDataSet>
      <sheetData sheetId="0" refreshError="1"/>
      <sheetData sheetId="1" refreshError="1">
        <row r="8">
          <cell r="B8" t="str">
            <v xml:space="preserve"> Нетканные материалы - Изоспан</v>
          </cell>
          <cell r="F8" t="str">
            <v/>
          </cell>
          <cell r="H8" t="str">
            <v/>
          </cell>
          <cell r="I8" t="str">
            <v/>
          </cell>
          <cell r="J8" t="str">
            <v/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11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135"/>
  <sheetViews>
    <sheetView topLeftCell="A125" zoomScaleNormal="100" zoomScaleSheetLayoutView="90" workbookViewId="0">
      <selection activeCell="O91" sqref="O91"/>
    </sheetView>
  </sheetViews>
  <sheetFormatPr defaultRowHeight="15" x14ac:dyDescent="0.25"/>
  <cols>
    <col min="1" max="1" width="31.85546875" style="1" customWidth="1"/>
    <col min="2" max="2" width="12.7109375" style="1" customWidth="1"/>
    <col min="7" max="7" width="10.85546875" bestFit="1" customWidth="1"/>
    <col min="8" max="8" width="10.42578125" customWidth="1"/>
    <col min="9" max="9" width="12.28515625" bestFit="1" customWidth="1"/>
    <col min="10" max="10" width="11.5703125" bestFit="1" customWidth="1"/>
    <col min="11" max="11" width="10.85546875" customWidth="1"/>
    <col min="12" max="12" width="14.140625" customWidth="1"/>
    <col min="13" max="13" width="11.42578125" customWidth="1"/>
  </cols>
  <sheetData>
    <row r="1" spans="1:13" ht="63.75" customHeight="1" x14ac:dyDescent="0.25">
      <c r="A1" s="752" t="s">
        <v>902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</row>
    <row r="2" spans="1:13" ht="15.75" x14ac:dyDescent="0.25">
      <c r="A2" s="203"/>
      <c r="B2" s="198"/>
      <c r="C2" s="198"/>
      <c r="D2" s="198"/>
      <c r="E2" s="198"/>
      <c r="F2" s="198"/>
    </row>
    <row r="3" spans="1:13" ht="15" customHeight="1" x14ac:dyDescent="0.25">
      <c r="A3" s="645" t="s">
        <v>0</v>
      </c>
      <c r="B3" s="645" t="s">
        <v>897</v>
      </c>
      <c r="C3" s="693" t="s">
        <v>896</v>
      </c>
      <c r="D3" s="646" t="s">
        <v>912</v>
      </c>
      <c r="E3" s="646"/>
      <c r="F3" s="18"/>
      <c r="G3" s="18"/>
      <c r="H3" s="18"/>
      <c r="I3" s="18"/>
      <c r="J3" s="18"/>
      <c r="K3" s="18"/>
      <c r="L3" s="18"/>
    </row>
    <row r="4" spans="1:13" ht="31.5" x14ac:dyDescent="0.25">
      <c r="A4" s="645"/>
      <c r="B4" s="645"/>
      <c r="C4" s="693"/>
      <c r="D4" s="628" t="s">
        <v>24</v>
      </c>
      <c r="E4" s="628" t="s">
        <v>344</v>
      </c>
      <c r="F4" s="18"/>
      <c r="G4" s="18"/>
      <c r="H4" s="18"/>
      <c r="I4" s="18"/>
      <c r="J4" s="18"/>
      <c r="K4" s="18"/>
      <c r="L4" s="18"/>
    </row>
    <row r="5" spans="1:13" ht="18" customHeight="1" x14ac:dyDescent="0.25">
      <c r="A5" s="754" t="s">
        <v>898</v>
      </c>
      <c r="B5" s="617">
        <v>100</v>
      </c>
      <c r="C5" s="616">
        <v>8</v>
      </c>
      <c r="D5" s="629">
        <v>140</v>
      </c>
      <c r="E5" s="629">
        <v>120</v>
      </c>
      <c r="F5" s="18"/>
      <c r="G5" s="648" t="s">
        <v>862</v>
      </c>
      <c r="H5" s="648"/>
      <c r="I5" s="648"/>
      <c r="J5" s="647" t="s">
        <v>343</v>
      </c>
      <c r="K5" s="648" t="s">
        <v>901</v>
      </c>
      <c r="L5" s="648"/>
    </row>
    <row r="6" spans="1:13" ht="18" customHeight="1" x14ac:dyDescent="0.25">
      <c r="A6" s="755"/>
      <c r="B6" s="617">
        <v>120</v>
      </c>
      <c r="C6" s="616">
        <v>7</v>
      </c>
      <c r="D6" s="629">
        <v>160</v>
      </c>
      <c r="E6" s="629">
        <v>140</v>
      </c>
      <c r="F6" s="18"/>
      <c r="G6" s="648"/>
      <c r="H6" s="648"/>
      <c r="I6" s="648"/>
      <c r="J6" s="647"/>
      <c r="K6" s="628" t="s">
        <v>24</v>
      </c>
      <c r="L6" s="628" t="s">
        <v>903</v>
      </c>
    </row>
    <row r="7" spans="1:13" ht="18" customHeight="1" x14ac:dyDescent="0.25">
      <c r="A7" s="755"/>
      <c r="B7" s="617">
        <v>150</v>
      </c>
      <c r="C7" s="616">
        <v>5</v>
      </c>
      <c r="D7" s="629">
        <v>180</v>
      </c>
      <c r="E7" s="629">
        <v>160</v>
      </c>
      <c r="F7" s="18"/>
      <c r="G7" s="756" t="s">
        <v>900</v>
      </c>
      <c r="H7" s="757"/>
      <c r="I7" s="757"/>
      <c r="J7" s="627">
        <v>150</v>
      </c>
      <c r="K7" s="630">
        <v>680</v>
      </c>
      <c r="L7" s="630">
        <v>550</v>
      </c>
    </row>
    <row r="8" spans="1:13" ht="18" customHeight="1" x14ac:dyDescent="0.25">
      <c r="A8" s="755"/>
      <c r="B8" s="617">
        <v>200</v>
      </c>
      <c r="C8" s="616">
        <v>4</v>
      </c>
      <c r="D8" s="629">
        <v>230</v>
      </c>
      <c r="E8" s="629">
        <v>210</v>
      </c>
      <c r="F8" s="18"/>
      <c r="G8" s="756" t="s">
        <v>899</v>
      </c>
      <c r="H8" s="757"/>
      <c r="I8" s="757"/>
      <c r="J8" s="627">
        <v>150</v>
      </c>
      <c r="K8" s="630">
        <v>640</v>
      </c>
      <c r="L8" s="630">
        <v>480</v>
      </c>
    </row>
    <row r="9" spans="1:13" ht="15.75" thickBot="1" x14ac:dyDescent="0.3">
      <c r="A9" s="626"/>
      <c r="B9" s="364"/>
    </row>
    <row r="10" spans="1:13" ht="48" customHeight="1" x14ac:dyDescent="0.25">
      <c r="A10" s="3"/>
      <c r="B10" s="16"/>
      <c r="C10" s="691" t="s">
        <v>509</v>
      </c>
      <c r="D10" s="691"/>
      <c r="E10" s="691"/>
      <c r="F10" s="691"/>
      <c r="G10" s="691"/>
      <c r="H10" s="691"/>
      <c r="I10" s="691"/>
      <c r="J10" s="691"/>
      <c r="K10" s="691"/>
      <c r="L10" s="692"/>
    </row>
    <row r="11" spans="1:13" x14ac:dyDescent="0.25">
      <c r="A11" s="5"/>
      <c r="B11" s="94"/>
      <c r="C11" s="6"/>
      <c r="D11" s="6"/>
      <c r="E11" s="6"/>
      <c r="F11" s="6"/>
      <c r="G11" s="6"/>
      <c r="H11" s="6"/>
      <c r="I11" s="6"/>
      <c r="J11" s="6"/>
      <c r="K11" s="6"/>
      <c r="L11" s="7"/>
    </row>
    <row r="12" spans="1:13" s="2" customFormat="1" ht="15.75" x14ac:dyDescent="0.25">
      <c r="A12" s="740" t="s">
        <v>0</v>
      </c>
      <c r="B12" s="741"/>
      <c r="C12" s="694" t="s">
        <v>1</v>
      </c>
      <c r="D12" s="694"/>
      <c r="E12" s="694"/>
      <c r="F12" s="694" t="s">
        <v>5</v>
      </c>
      <c r="G12" s="694"/>
      <c r="H12" s="694"/>
      <c r="I12" s="694" t="s">
        <v>9</v>
      </c>
      <c r="J12" s="694" t="s">
        <v>11</v>
      </c>
      <c r="K12" s="694"/>
      <c r="L12" s="695"/>
    </row>
    <row r="13" spans="1:13" s="2" customFormat="1" ht="15.75" x14ac:dyDescent="0.25">
      <c r="A13" s="742"/>
      <c r="B13" s="743"/>
      <c r="C13" s="562" t="s">
        <v>2</v>
      </c>
      <c r="D13" s="562" t="s">
        <v>3</v>
      </c>
      <c r="E13" s="562" t="s">
        <v>4</v>
      </c>
      <c r="F13" s="562" t="s">
        <v>6</v>
      </c>
      <c r="G13" s="562" t="s">
        <v>7</v>
      </c>
      <c r="H13" s="562" t="s">
        <v>8</v>
      </c>
      <c r="I13" s="694"/>
      <c r="J13" s="614" t="s">
        <v>24</v>
      </c>
      <c r="K13" s="614" t="s">
        <v>893</v>
      </c>
      <c r="L13" s="615" t="s">
        <v>17</v>
      </c>
      <c r="M13" s="366"/>
    </row>
    <row r="14" spans="1:13" s="2" customFormat="1" ht="4.5" customHeight="1" x14ac:dyDescent="0.25">
      <c r="A14" s="672"/>
      <c r="B14" s="696"/>
      <c r="C14" s="696"/>
      <c r="D14" s="696"/>
      <c r="E14" s="696"/>
      <c r="F14" s="696"/>
      <c r="G14" s="696"/>
      <c r="H14" s="696"/>
      <c r="I14" s="696"/>
      <c r="J14" s="696"/>
      <c r="K14" s="696"/>
      <c r="L14" s="697"/>
    </row>
    <row r="15" spans="1:13" ht="39.950000000000003" customHeight="1" x14ac:dyDescent="0.25">
      <c r="A15" s="744" t="s">
        <v>540</v>
      </c>
      <c r="B15" s="673"/>
      <c r="C15" s="563" t="s">
        <v>10</v>
      </c>
      <c r="D15" s="563">
        <v>7380</v>
      </c>
      <c r="E15" s="563">
        <v>1220</v>
      </c>
      <c r="F15" s="563">
        <v>2</v>
      </c>
      <c r="G15" s="563">
        <v>18.010000000000002</v>
      </c>
      <c r="H15" s="563">
        <v>0.9</v>
      </c>
      <c r="I15" s="563">
        <v>40</v>
      </c>
      <c r="J15" s="489">
        <f>L15*1.1</f>
        <v>1210</v>
      </c>
      <c r="K15" s="556">
        <v>1150</v>
      </c>
      <c r="L15" s="557">
        <v>1100</v>
      </c>
      <c r="M15" s="286"/>
    </row>
    <row r="16" spans="1:13" ht="39.950000000000003" customHeight="1" x14ac:dyDescent="0.25">
      <c r="A16" s="672" t="s">
        <v>757</v>
      </c>
      <c r="B16" s="673"/>
      <c r="C16" s="563">
        <v>50</v>
      </c>
      <c r="D16" s="563">
        <v>1230</v>
      </c>
      <c r="E16" s="563">
        <v>610</v>
      </c>
      <c r="F16" s="563">
        <v>16</v>
      </c>
      <c r="G16" s="563">
        <v>12</v>
      </c>
      <c r="H16" s="563">
        <v>0.6</v>
      </c>
      <c r="I16" s="563">
        <v>48</v>
      </c>
      <c r="J16" s="489">
        <f t="shared" ref="J16:J19" si="0">L16*1.1</f>
        <v>1023.0000000000001</v>
      </c>
      <c r="K16" s="556">
        <v>970</v>
      </c>
      <c r="L16" s="557">
        <v>930</v>
      </c>
      <c r="M16" s="286"/>
    </row>
    <row r="17" spans="1:13" ht="39.950000000000003" customHeight="1" x14ac:dyDescent="0.25">
      <c r="A17" s="744" t="s">
        <v>796</v>
      </c>
      <c r="B17" s="673"/>
      <c r="C17" s="563">
        <v>50</v>
      </c>
      <c r="D17" s="563">
        <v>1230</v>
      </c>
      <c r="E17" s="563">
        <v>610</v>
      </c>
      <c r="F17" s="563">
        <v>16</v>
      </c>
      <c r="G17" s="563">
        <v>12</v>
      </c>
      <c r="H17" s="563">
        <v>0.6</v>
      </c>
      <c r="I17" s="563">
        <v>32</v>
      </c>
      <c r="J17" s="489">
        <f t="shared" si="0"/>
        <v>1166</v>
      </c>
      <c r="K17" s="556">
        <v>1090</v>
      </c>
      <c r="L17" s="557">
        <v>1060</v>
      </c>
      <c r="M17" s="286"/>
    </row>
    <row r="18" spans="1:13" ht="39.950000000000003" hidden="1" customHeight="1" x14ac:dyDescent="0.25">
      <c r="A18" s="745" t="s">
        <v>541</v>
      </c>
      <c r="B18" s="746"/>
      <c r="C18" s="561">
        <v>50</v>
      </c>
      <c r="D18" s="561">
        <v>1250</v>
      </c>
      <c r="E18" s="561">
        <v>600</v>
      </c>
      <c r="F18" s="561">
        <v>16</v>
      </c>
      <c r="G18" s="561">
        <v>12</v>
      </c>
      <c r="H18" s="561">
        <v>0.6</v>
      </c>
      <c r="I18" s="561">
        <v>16</v>
      </c>
      <c r="J18" s="489">
        <f t="shared" si="0"/>
        <v>1586.2</v>
      </c>
      <c r="K18" s="558">
        <f>L18*1.03</f>
        <v>1485.26</v>
      </c>
      <c r="L18" s="559">
        <v>1442</v>
      </c>
      <c r="M18" s="286"/>
    </row>
    <row r="19" spans="1:13" ht="39.950000000000003" customHeight="1" thickBot="1" x14ac:dyDescent="0.3">
      <c r="A19" s="670" t="s">
        <v>797</v>
      </c>
      <c r="B19" s="671"/>
      <c r="C19" s="564" t="s">
        <v>10</v>
      </c>
      <c r="D19" s="564">
        <v>6148</v>
      </c>
      <c r="E19" s="564">
        <v>1220</v>
      </c>
      <c r="F19" s="564">
        <v>2</v>
      </c>
      <c r="G19" s="564">
        <v>15</v>
      </c>
      <c r="H19" s="564">
        <v>0.75</v>
      </c>
      <c r="I19" s="564">
        <v>40</v>
      </c>
      <c r="J19" s="567">
        <f t="shared" si="0"/>
        <v>1265</v>
      </c>
      <c r="K19" s="560">
        <v>1190</v>
      </c>
      <c r="L19" s="568">
        <v>1150</v>
      </c>
      <c r="M19" s="286"/>
    </row>
    <row r="20" spans="1:13" ht="15.75" thickBot="1" x14ac:dyDescent="0.3"/>
    <row r="21" spans="1:13" ht="22.5" customHeight="1" x14ac:dyDescent="0.25">
      <c r="A21" s="1251" t="s">
        <v>887</v>
      </c>
      <c r="B21" s="1252"/>
      <c r="C21" s="1253">
        <v>50</v>
      </c>
      <c r="D21" s="1253">
        <v>14000</v>
      </c>
      <c r="E21" s="1253">
        <v>1.2</v>
      </c>
      <c r="F21" s="1253">
        <v>2</v>
      </c>
      <c r="G21" s="1253">
        <v>16.8</v>
      </c>
      <c r="H21" s="1253">
        <v>0.84</v>
      </c>
      <c r="I21" s="1253"/>
      <c r="J21" s="1253">
        <f>L21*1.1</f>
        <v>660</v>
      </c>
      <c r="K21" s="1253">
        <v>620</v>
      </c>
      <c r="L21" s="1254">
        <v>600</v>
      </c>
    </row>
    <row r="22" spans="1:13" ht="22.5" customHeight="1" thickBot="1" x14ac:dyDescent="0.3">
      <c r="A22" s="658" t="s">
        <v>886</v>
      </c>
      <c r="B22" s="659"/>
      <c r="C22" s="584" t="s">
        <v>10</v>
      </c>
      <c r="D22" s="584">
        <v>6150</v>
      </c>
      <c r="E22" s="584">
        <v>1220</v>
      </c>
      <c r="F22" s="584">
        <v>2</v>
      </c>
      <c r="G22" s="584">
        <v>15</v>
      </c>
      <c r="H22" s="584">
        <v>0.75</v>
      </c>
      <c r="I22" s="584"/>
      <c r="J22" s="584">
        <v>1150</v>
      </c>
      <c r="K22" s="603">
        <v>1100</v>
      </c>
      <c r="L22" s="604">
        <v>980</v>
      </c>
    </row>
    <row r="23" spans="1:13" ht="15.75" thickBot="1" x14ac:dyDescent="0.3"/>
    <row r="24" spans="1:13" ht="44.25" customHeight="1" x14ac:dyDescent="0.25">
      <c r="A24" s="3"/>
      <c r="B24" s="4"/>
      <c r="C24" s="4"/>
      <c r="D24" s="4"/>
      <c r="E24" s="691" t="s">
        <v>588</v>
      </c>
      <c r="F24" s="691"/>
      <c r="G24" s="691"/>
      <c r="H24" s="691"/>
      <c r="I24" s="691"/>
      <c r="J24" s="691"/>
      <c r="K24" s="691"/>
      <c r="L24" s="692"/>
    </row>
    <row r="25" spans="1:13" x14ac:dyDescent="0.25">
      <c r="A25" s="5"/>
      <c r="B25" s="94"/>
      <c r="C25" s="6"/>
      <c r="D25" s="6"/>
      <c r="E25" s="6"/>
      <c r="F25" s="6"/>
      <c r="G25" s="6"/>
      <c r="H25" s="6"/>
      <c r="I25" s="6"/>
      <c r="J25" s="6"/>
      <c r="K25" s="6"/>
      <c r="L25" s="7"/>
    </row>
    <row r="26" spans="1:13" ht="15.75" x14ac:dyDescent="0.25">
      <c r="A26" s="653" t="s">
        <v>0</v>
      </c>
      <c r="B26" s="725" t="s">
        <v>243</v>
      </c>
      <c r="C26" s="694" t="s">
        <v>895</v>
      </c>
      <c r="D26" s="694"/>
      <c r="E26" s="694"/>
      <c r="F26" s="694" t="s">
        <v>5</v>
      </c>
      <c r="G26" s="694"/>
      <c r="H26" s="694"/>
      <c r="I26" s="738" t="s">
        <v>13</v>
      </c>
      <c r="J26" s="694" t="s">
        <v>14</v>
      </c>
      <c r="K26" s="694"/>
      <c r="L26" s="695"/>
    </row>
    <row r="27" spans="1:13" ht="15.75" x14ac:dyDescent="0.25">
      <c r="A27" s="653"/>
      <c r="B27" s="726"/>
      <c r="C27" s="581" t="s">
        <v>2</v>
      </c>
      <c r="D27" s="581" t="s">
        <v>3</v>
      </c>
      <c r="E27" s="581" t="s">
        <v>4</v>
      </c>
      <c r="F27" s="581" t="s">
        <v>6</v>
      </c>
      <c r="G27" s="581" t="s">
        <v>7</v>
      </c>
      <c r="H27" s="581" t="s">
        <v>8</v>
      </c>
      <c r="I27" s="739"/>
      <c r="J27" s="581" t="s">
        <v>15</v>
      </c>
      <c r="K27" s="581" t="s">
        <v>16</v>
      </c>
      <c r="L27" s="582" t="s">
        <v>17</v>
      </c>
      <c r="M27" s="11"/>
    </row>
    <row r="28" spans="1:13" ht="8.25" hidden="1" customHeight="1" x14ac:dyDescent="0.25">
      <c r="A28" s="12"/>
      <c r="B28" s="95"/>
      <c r="C28" s="13"/>
      <c r="D28" s="13"/>
      <c r="E28" s="13"/>
      <c r="F28" s="13"/>
      <c r="G28" s="13"/>
      <c r="H28" s="13"/>
      <c r="I28" s="13"/>
      <c r="J28" s="13"/>
      <c r="K28" s="13"/>
      <c r="L28" s="14"/>
    </row>
    <row r="29" spans="1:13" ht="18" hidden="1" customHeight="1" x14ac:dyDescent="0.25">
      <c r="A29" s="722" t="s">
        <v>590</v>
      </c>
      <c r="B29" s="719"/>
      <c r="C29" s="717">
        <v>50</v>
      </c>
      <c r="D29" s="715">
        <v>1180</v>
      </c>
      <c r="E29" s="715">
        <v>580</v>
      </c>
      <c r="F29" s="715">
        <v>8</v>
      </c>
      <c r="G29" s="715">
        <f>F29*$E$29*$D$29/1000000</f>
        <v>5.4752000000000001</v>
      </c>
      <c r="H29" s="715">
        <f>F29*$E$29*$D$29*C29/1000000000</f>
        <v>0.27376</v>
      </c>
      <c r="I29" s="311" t="s">
        <v>6</v>
      </c>
      <c r="J29" s="312"/>
      <c r="K29" s="312"/>
      <c r="L29" s="313" t="s">
        <v>891</v>
      </c>
    </row>
    <row r="30" spans="1:13" ht="18" hidden="1" customHeight="1" x14ac:dyDescent="0.25">
      <c r="A30" s="723"/>
      <c r="B30" s="720"/>
      <c r="C30" s="716"/>
      <c r="D30" s="712"/>
      <c r="E30" s="712"/>
      <c r="F30" s="712"/>
      <c r="G30" s="712"/>
      <c r="H30" s="712"/>
      <c r="I30" s="314" t="s">
        <v>12</v>
      </c>
      <c r="J30" s="315"/>
      <c r="K30" s="315"/>
      <c r="L30" s="313" t="s">
        <v>891</v>
      </c>
    </row>
    <row r="31" spans="1:13" ht="18" hidden="1" customHeight="1" x14ac:dyDescent="0.25">
      <c r="A31" s="723"/>
      <c r="B31" s="720"/>
      <c r="C31" s="716">
        <v>60</v>
      </c>
      <c r="D31" s="712"/>
      <c r="E31" s="712"/>
      <c r="F31" s="712">
        <v>7</v>
      </c>
      <c r="G31" s="712">
        <f>F31*$E$29*$D$29/1000000</f>
        <v>4.7907999999999999</v>
      </c>
      <c r="H31" s="712">
        <f>F31*$E$29*$D$29*C31/1000000000</f>
        <v>0.28744799999999998</v>
      </c>
      <c r="I31" s="314" t="s">
        <v>6</v>
      </c>
      <c r="J31" s="317"/>
      <c r="K31" s="317"/>
      <c r="L31" s="313" t="s">
        <v>891</v>
      </c>
    </row>
    <row r="32" spans="1:13" ht="18" hidden="1" customHeight="1" x14ac:dyDescent="0.25">
      <c r="A32" s="723"/>
      <c r="B32" s="720"/>
      <c r="C32" s="716"/>
      <c r="D32" s="712"/>
      <c r="E32" s="712"/>
      <c r="F32" s="712"/>
      <c r="G32" s="712"/>
      <c r="H32" s="712"/>
      <c r="I32" s="314" t="s">
        <v>12</v>
      </c>
      <c r="J32" s="315"/>
      <c r="K32" s="315"/>
      <c r="L32" s="313" t="s">
        <v>891</v>
      </c>
    </row>
    <row r="33" spans="1:12" ht="18" hidden="1" customHeight="1" x14ac:dyDescent="0.25">
      <c r="A33" s="723"/>
      <c r="B33" s="720"/>
      <c r="C33" s="716">
        <v>80</v>
      </c>
      <c r="D33" s="712"/>
      <c r="E33" s="712"/>
      <c r="F33" s="712">
        <v>5</v>
      </c>
      <c r="G33" s="712">
        <f>F33*$E$29*$D$29/1000000</f>
        <v>3.4220000000000002</v>
      </c>
      <c r="H33" s="712">
        <f>F33*$E$29*$D$29*C33/1000000000</f>
        <v>0.27376</v>
      </c>
      <c r="I33" s="314" t="s">
        <v>6</v>
      </c>
      <c r="J33" s="317"/>
      <c r="K33" s="317"/>
      <c r="L33" s="313" t="s">
        <v>891</v>
      </c>
    </row>
    <row r="34" spans="1:12" ht="18" hidden="1" customHeight="1" x14ac:dyDescent="0.25">
      <c r="A34" s="723"/>
      <c r="B34" s="720"/>
      <c r="C34" s="716"/>
      <c r="D34" s="712"/>
      <c r="E34" s="712"/>
      <c r="F34" s="712"/>
      <c r="G34" s="712"/>
      <c r="H34" s="712"/>
      <c r="I34" s="314" t="s">
        <v>12</v>
      </c>
      <c r="J34" s="315"/>
      <c r="K34" s="315"/>
      <c r="L34" s="313" t="s">
        <v>891</v>
      </c>
    </row>
    <row r="35" spans="1:12" ht="18" hidden="1" customHeight="1" x14ac:dyDescent="0.25">
      <c r="A35" s="723"/>
      <c r="B35" s="720"/>
      <c r="C35" s="716">
        <v>100</v>
      </c>
      <c r="D35" s="712"/>
      <c r="E35" s="712"/>
      <c r="F35" s="712">
        <v>4</v>
      </c>
      <c r="G35" s="712">
        <f>F35*$E$29*$D$29/1000000</f>
        <v>2.7376</v>
      </c>
      <c r="H35" s="712">
        <f>F35*$E$29*$D$29*C35/1000000000</f>
        <v>0.27376</v>
      </c>
      <c r="I35" s="314" t="s">
        <v>6</v>
      </c>
      <c r="J35" s="317"/>
      <c r="K35" s="317"/>
      <c r="L35" s="313" t="s">
        <v>891</v>
      </c>
    </row>
    <row r="36" spans="1:12" ht="18" hidden="1" customHeight="1" x14ac:dyDescent="0.25">
      <c r="A36" s="724"/>
      <c r="B36" s="721"/>
      <c r="C36" s="718"/>
      <c r="D36" s="713"/>
      <c r="E36" s="713"/>
      <c r="F36" s="713"/>
      <c r="G36" s="713"/>
      <c r="H36" s="713"/>
      <c r="I36" s="319" t="s">
        <v>12</v>
      </c>
      <c r="J36" s="320"/>
      <c r="K36" s="320"/>
      <c r="L36" s="313" t="s">
        <v>891</v>
      </c>
    </row>
    <row r="37" spans="1:12" ht="8.25" customHeight="1" x14ac:dyDescent="0.25">
      <c r="A37" s="363"/>
      <c r="B37" s="364"/>
      <c r="C37" s="364"/>
      <c r="D37" s="364"/>
      <c r="E37" s="364"/>
      <c r="F37" s="364"/>
      <c r="G37" s="364"/>
      <c r="H37" s="364"/>
      <c r="I37" s="589"/>
      <c r="J37" s="364"/>
      <c r="K37" s="364"/>
      <c r="L37" s="365"/>
    </row>
    <row r="38" spans="1:12" ht="15.75" hidden="1" customHeight="1" x14ac:dyDescent="0.25">
      <c r="A38" s="722" t="s">
        <v>589</v>
      </c>
      <c r="B38" s="719"/>
      <c r="C38" s="717">
        <v>20</v>
      </c>
      <c r="D38" s="712">
        <v>1200</v>
      </c>
      <c r="E38" s="712">
        <v>600</v>
      </c>
      <c r="F38" s="715">
        <v>20</v>
      </c>
      <c r="G38" s="715">
        <f>F38*$E$29*$D$29/1000000</f>
        <v>13.688000000000001</v>
      </c>
      <c r="H38" s="715">
        <f>F38*$E$29*$D$29*C38/1000000000</f>
        <v>0.27376</v>
      </c>
      <c r="I38" s="311" t="s">
        <v>6</v>
      </c>
      <c r="J38" s="312">
        <f>J39/20</f>
        <v>69.124400000000009</v>
      </c>
      <c r="K38" s="312">
        <f>K39/20</f>
        <v>60.9116</v>
      </c>
      <c r="L38" s="313">
        <f>L39/20</f>
        <v>60.227200000000003</v>
      </c>
    </row>
    <row r="39" spans="1:12" ht="15.75" hidden="1" x14ac:dyDescent="0.25">
      <c r="A39" s="723"/>
      <c r="B39" s="720"/>
      <c r="C39" s="716"/>
      <c r="D39" s="712"/>
      <c r="E39" s="712"/>
      <c r="F39" s="712"/>
      <c r="G39" s="712"/>
      <c r="H39" s="712"/>
      <c r="I39" s="314" t="s">
        <v>12</v>
      </c>
      <c r="J39" s="315">
        <f>J46*H38</f>
        <v>1382.4880000000001</v>
      </c>
      <c r="K39" s="315">
        <f>K46*H38</f>
        <v>1218.232</v>
      </c>
      <c r="L39" s="316">
        <f>L46*H38</f>
        <v>1204.5440000000001</v>
      </c>
    </row>
    <row r="40" spans="1:12" ht="18" hidden="1" customHeight="1" x14ac:dyDescent="0.25">
      <c r="A40" s="723"/>
      <c r="B40" s="720"/>
      <c r="C40" s="716">
        <v>30</v>
      </c>
      <c r="D40" s="727">
        <v>1180</v>
      </c>
      <c r="E40" s="727">
        <v>580</v>
      </c>
      <c r="F40" s="712">
        <v>13</v>
      </c>
      <c r="G40" s="712">
        <f>F40*$E$29*$D$29/1000000</f>
        <v>8.8971999999999998</v>
      </c>
      <c r="H40" s="712">
        <f>F40*$E$29*$D$29*C40/1000000000</f>
        <v>0.26691599999999999</v>
      </c>
      <c r="I40" s="314" t="s">
        <v>6</v>
      </c>
      <c r="J40" s="317">
        <f>J41/13</f>
        <v>103.6866</v>
      </c>
      <c r="K40" s="317">
        <f>K41/13</f>
        <v>91.367400000000004</v>
      </c>
      <c r="L40" s="318">
        <f>L41/13</f>
        <v>90.340800000000002</v>
      </c>
    </row>
    <row r="41" spans="1:12" ht="18" hidden="1" customHeight="1" x14ac:dyDescent="0.25">
      <c r="A41" s="723"/>
      <c r="B41" s="720"/>
      <c r="C41" s="716"/>
      <c r="D41" s="727"/>
      <c r="E41" s="727"/>
      <c r="F41" s="712"/>
      <c r="G41" s="712"/>
      <c r="H41" s="712"/>
      <c r="I41" s="314" t="s">
        <v>12</v>
      </c>
      <c r="J41" s="315">
        <f>J46*H40</f>
        <v>1347.9258</v>
      </c>
      <c r="K41" s="315">
        <f>K46*H40</f>
        <v>1187.7762</v>
      </c>
      <c r="L41" s="316">
        <f>L46*H40</f>
        <v>1174.4304</v>
      </c>
    </row>
    <row r="42" spans="1:12" ht="18" hidden="1" customHeight="1" x14ac:dyDescent="0.25">
      <c r="A42" s="723"/>
      <c r="B42" s="720"/>
      <c r="C42" s="716">
        <v>40</v>
      </c>
      <c r="D42" s="727"/>
      <c r="E42" s="727"/>
      <c r="F42" s="712">
        <v>10</v>
      </c>
      <c r="G42" s="712">
        <f>F42*$E$29*$D$29/1000000</f>
        <v>6.8440000000000003</v>
      </c>
      <c r="H42" s="712">
        <f>F42*$E$29*$D$29*C42/1000000000</f>
        <v>0.27376</v>
      </c>
      <c r="I42" s="314" t="s">
        <v>6</v>
      </c>
      <c r="J42" s="317">
        <f>J43/10</f>
        <v>138.24880000000002</v>
      </c>
      <c r="K42" s="317">
        <f>K43/10</f>
        <v>121.8232</v>
      </c>
      <c r="L42" s="318">
        <f>L43/10</f>
        <v>120.45440000000001</v>
      </c>
    </row>
    <row r="43" spans="1:12" ht="18" hidden="1" customHeight="1" x14ac:dyDescent="0.25">
      <c r="A43" s="723"/>
      <c r="B43" s="720"/>
      <c r="C43" s="716"/>
      <c r="D43" s="727"/>
      <c r="E43" s="727"/>
      <c r="F43" s="712"/>
      <c r="G43" s="712"/>
      <c r="H43" s="712"/>
      <c r="I43" s="314" t="s">
        <v>12</v>
      </c>
      <c r="J43" s="315">
        <f>J46*H42</f>
        <v>1382.4880000000001</v>
      </c>
      <c r="K43" s="315">
        <f>K46*H42</f>
        <v>1218.232</v>
      </c>
      <c r="L43" s="316">
        <f>L46*H42</f>
        <v>1204.5440000000001</v>
      </c>
    </row>
    <row r="44" spans="1:12" ht="18" hidden="1" customHeight="1" x14ac:dyDescent="0.25">
      <c r="A44" s="723"/>
      <c r="B44" s="720"/>
      <c r="C44" s="716">
        <v>50</v>
      </c>
      <c r="D44" s="727"/>
      <c r="E44" s="727"/>
      <c r="F44" s="712">
        <v>8</v>
      </c>
      <c r="G44" s="712">
        <f>F44*$E$29*$D$29/1000000</f>
        <v>5.4752000000000001</v>
      </c>
      <c r="H44" s="712">
        <f>F44*$E$29*$D$29*C44/1000000000</f>
        <v>0.27376</v>
      </c>
      <c r="I44" s="314" t="s">
        <v>6</v>
      </c>
      <c r="J44" s="317">
        <f>J45/8</f>
        <v>172.81100000000001</v>
      </c>
      <c r="K44" s="317">
        <f>K45/8</f>
        <v>152.279</v>
      </c>
      <c r="L44" s="318">
        <f>L45/8</f>
        <v>150.56800000000001</v>
      </c>
    </row>
    <row r="45" spans="1:12" ht="15.75" hidden="1" x14ac:dyDescent="0.25">
      <c r="A45" s="724"/>
      <c r="B45" s="721"/>
      <c r="C45" s="718"/>
      <c r="D45" s="728"/>
      <c r="E45" s="728"/>
      <c r="F45" s="713"/>
      <c r="G45" s="713"/>
      <c r="H45" s="713"/>
      <c r="I45" s="319" t="s">
        <v>12</v>
      </c>
      <c r="J45" s="320">
        <f>J46*H44</f>
        <v>1382.4880000000001</v>
      </c>
      <c r="K45" s="320">
        <f>K46*H44</f>
        <v>1218.232</v>
      </c>
      <c r="L45" s="321">
        <f>L46*H44</f>
        <v>1204.5440000000001</v>
      </c>
    </row>
    <row r="46" spans="1:12" ht="15.75" hidden="1" x14ac:dyDescent="0.25">
      <c r="A46" s="5"/>
      <c r="B46" s="94"/>
      <c r="C46" s="6"/>
      <c r="D46" s="6"/>
      <c r="E46" s="6"/>
      <c r="F46" s="6"/>
      <c r="G46" s="6"/>
      <c r="H46" s="6"/>
      <c r="I46" s="362" t="s">
        <v>8</v>
      </c>
      <c r="J46" s="6">
        <v>5050</v>
      </c>
      <c r="K46" s="6">
        <v>4450</v>
      </c>
      <c r="L46" s="7">
        <v>4400</v>
      </c>
    </row>
    <row r="47" spans="1:12" ht="18" customHeight="1" x14ac:dyDescent="0.25">
      <c r="A47" s="736" t="s">
        <v>894</v>
      </c>
      <c r="B47" s="687"/>
      <c r="C47" s="717">
        <v>20</v>
      </c>
      <c r="D47" s="715">
        <v>1200</v>
      </c>
      <c r="E47" s="715">
        <v>600</v>
      </c>
      <c r="F47" s="715">
        <v>20</v>
      </c>
      <c r="G47" s="715">
        <f>D47*E47*F47/1000000</f>
        <v>14.4</v>
      </c>
      <c r="H47" s="715">
        <f>G47*C47/1000</f>
        <v>0.28799999999999998</v>
      </c>
      <c r="I47" s="311" t="s">
        <v>6</v>
      </c>
      <c r="J47" s="621">
        <f t="shared" ref="J47:K47" si="1">J48/20</f>
        <v>67.679999999999993</v>
      </c>
      <c r="K47" s="622">
        <f t="shared" si="1"/>
        <v>64.8</v>
      </c>
      <c r="L47" s="623">
        <f>L48/20</f>
        <v>64.08</v>
      </c>
    </row>
    <row r="48" spans="1:12" ht="15.75" customHeight="1" x14ac:dyDescent="0.25">
      <c r="A48" s="723"/>
      <c r="B48" s="688"/>
      <c r="C48" s="716"/>
      <c r="D48" s="712"/>
      <c r="E48" s="712"/>
      <c r="F48" s="712"/>
      <c r="G48" s="712"/>
      <c r="H48" s="712"/>
      <c r="I48" s="314" t="s">
        <v>12</v>
      </c>
      <c r="J48" s="491">
        <f>J55*H47</f>
        <v>1353.6</v>
      </c>
      <c r="K48" s="322">
        <f>K55*H47</f>
        <v>1296</v>
      </c>
      <c r="L48" s="323">
        <f>H47*L55</f>
        <v>1281.5999999999999</v>
      </c>
    </row>
    <row r="49" spans="1:12" ht="18" customHeight="1" x14ac:dyDescent="0.25">
      <c r="A49" s="723"/>
      <c r="B49" s="688"/>
      <c r="C49" s="716">
        <v>30</v>
      </c>
      <c r="D49" s="727">
        <v>1180</v>
      </c>
      <c r="E49" s="727">
        <v>580</v>
      </c>
      <c r="F49" s="712">
        <v>13</v>
      </c>
      <c r="G49" s="712">
        <f>D49*E49*F49/1000000</f>
        <v>8.8971999999999998</v>
      </c>
      <c r="H49" s="712">
        <f t="shared" ref="H49" si="2">G49*C49/1000</f>
        <v>0.26691599999999999</v>
      </c>
      <c r="I49" s="314" t="s">
        <v>6</v>
      </c>
      <c r="J49" s="491">
        <f t="shared" ref="J49:K49" si="3">J50/13</f>
        <v>96.500399999999985</v>
      </c>
      <c r="K49" s="322">
        <f t="shared" si="3"/>
        <v>92.393999999999991</v>
      </c>
      <c r="L49" s="323">
        <f>L50/13</f>
        <v>91.367400000000004</v>
      </c>
    </row>
    <row r="50" spans="1:12" ht="18" customHeight="1" x14ac:dyDescent="0.25">
      <c r="A50" s="723"/>
      <c r="B50" s="688"/>
      <c r="C50" s="716"/>
      <c r="D50" s="727"/>
      <c r="E50" s="727"/>
      <c r="F50" s="712"/>
      <c r="G50" s="712"/>
      <c r="H50" s="712"/>
      <c r="I50" s="314" t="s">
        <v>12</v>
      </c>
      <c r="J50" s="491">
        <f>J55*H49</f>
        <v>1254.5051999999998</v>
      </c>
      <c r="K50" s="322">
        <f>K55*H49</f>
        <v>1201.1219999999998</v>
      </c>
      <c r="L50" s="323">
        <f>L55*H49</f>
        <v>1187.7762</v>
      </c>
    </row>
    <row r="51" spans="1:12" ht="18" customHeight="1" x14ac:dyDescent="0.25">
      <c r="A51" s="723"/>
      <c r="B51" s="688"/>
      <c r="C51" s="716">
        <v>40</v>
      </c>
      <c r="D51" s="727"/>
      <c r="E51" s="727"/>
      <c r="F51" s="712">
        <v>10</v>
      </c>
      <c r="G51" s="712">
        <f>D49*E49*F51/1000000</f>
        <v>6.8440000000000003</v>
      </c>
      <c r="H51" s="712">
        <f t="shared" ref="H51" si="4">G51*C51/1000</f>
        <v>0.27376</v>
      </c>
      <c r="I51" s="314" t="s">
        <v>6</v>
      </c>
      <c r="J51" s="491">
        <f t="shared" ref="J51:K51" si="5">J52/10</f>
        <v>128.66720000000001</v>
      </c>
      <c r="K51" s="322">
        <f t="shared" si="5"/>
        <v>123.19200000000001</v>
      </c>
      <c r="L51" s="323">
        <f>L52/10</f>
        <v>117.2</v>
      </c>
    </row>
    <row r="52" spans="1:12" ht="18" customHeight="1" x14ac:dyDescent="0.25">
      <c r="A52" s="723"/>
      <c r="B52" s="688"/>
      <c r="C52" s="716"/>
      <c r="D52" s="727"/>
      <c r="E52" s="727"/>
      <c r="F52" s="712"/>
      <c r="G52" s="712"/>
      <c r="H52" s="712"/>
      <c r="I52" s="314" t="s">
        <v>12</v>
      </c>
      <c r="J52" s="624">
        <f>J55*H51</f>
        <v>1286.672</v>
      </c>
      <c r="K52" s="322">
        <f>K55*H51</f>
        <v>1231.92</v>
      </c>
      <c r="L52" s="323">
        <v>1172</v>
      </c>
    </row>
    <row r="53" spans="1:12" ht="18" customHeight="1" x14ac:dyDescent="0.25">
      <c r="A53" s="723"/>
      <c r="B53" s="688"/>
      <c r="C53" s="716">
        <v>50</v>
      </c>
      <c r="D53" s="727"/>
      <c r="E53" s="727"/>
      <c r="F53" s="712">
        <v>8</v>
      </c>
      <c r="G53" s="712">
        <f>D49*E49*F53/1000000</f>
        <v>5.4752000000000001</v>
      </c>
      <c r="H53" s="712">
        <f t="shared" ref="H53" si="6">G53*C53/1000</f>
        <v>0.27376</v>
      </c>
      <c r="I53" s="314" t="s">
        <v>6</v>
      </c>
      <c r="J53" s="491">
        <f>J54/8</f>
        <v>160.834</v>
      </c>
      <c r="K53" s="322">
        <f>K54/8</f>
        <v>153.99</v>
      </c>
      <c r="L53" s="323">
        <f>L54/8</f>
        <v>152.279</v>
      </c>
    </row>
    <row r="54" spans="1:12" ht="18" customHeight="1" thickBot="1" x14ac:dyDescent="0.3">
      <c r="A54" s="737"/>
      <c r="B54" s="689"/>
      <c r="C54" s="769"/>
      <c r="D54" s="766"/>
      <c r="E54" s="766"/>
      <c r="F54" s="714"/>
      <c r="G54" s="714"/>
      <c r="H54" s="714"/>
      <c r="I54" s="606" t="s">
        <v>12</v>
      </c>
      <c r="J54" s="625">
        <f>J55*H53</f>
        <v>1286.672</v>
      </c>
      <c r="K54" s="607">
        <f>K55*H53</f>
        <v>1231.92</v>
      </c>
      <c r="L54" s="608">
        <f>L55*H53</f>
        <v>1218.232</v>
      </c>
    </row>
    <row r="55" spans="1:12" ht="15.75" thickBot="1" x14ac:dyDescent="0.3">
      <c r="A55" s="94"/>
      <c r="B55" s="94"/>
      <c r="C55" s="6"/>
      <c r="D55" s="6"/>
      <c r="E55" s="6"/>
      <c r="F55" s="6"/>
      <c r="G55" s="6"/>
      <c r="H55" s="6"/>
      <c r="I55" s="587" t="s">
        <v>8</v>
      </c>
      <c r="J55" s="6">
        <v>4700</v>
      </c>
      <c r="K55" s="6">
        <v>4500</v>
      </c>
      <c r="L55" s="6">
        <v>4450</v>
      </c>
    </row>
    <row r="56" spans="1:12" ht="21" customHeight="1" x14ac:dyDescent="0.25">
      <c r="A56" s="3"/>
      <c r="B56" s="4"/>
      <c r="C56" s="4"/>
      <c r="D56" s="691" t="s">
        <v>508</v>
      </c>
      <c r="E56" s="691"/>
      <c r="F56" s="691"/>
      <c r="G56" s="691"/>
      <c r="H56" s="691"/>
      <c r="I56" s="691"/>
      <c r="J56" s="691"/>
      <c r="K56" s="691"/>
      <c r="L56" s="692"/>
    </row>
    <row r="57" spans="1:12" ht="18.75" x14ac:dyDescent="0.25">
      <c r="A57" s="15"/>
      <c r="B57" s="16"/>
      <c r="C57" s="6"/>
      <c r="D57" s="748"/>
      <c r="E57" s="748"/>
      <c r="F57" s="748"/>
      <c r="G57" s="748"/>
      <c r="H57" s="748"/>
      <c r="I57" s="748"/>
      <c r="J57" s="748"/>
      <c r="K57" s="748"/>
      <c r="L57" s="749"/>
    </row>
    <row r="58" spans="1:12" ht="18.75" x14ac:dyDescent="0.25">
      <c r="A58" s="15"/>
      <c r="B58" s="16"/>
      <c r="C58" s="16"/>
      <c r="D58" s="748"/>
      <c r="E58" s="748"/>
      <c r="F58" s="748"/>
      <c r="G58" s="748"/>
      <c r="H58" s="748"/>
      <c r="I58" s="748"/>
      <c r="J58" s="748"/>
      <c r="K58" s="748"/>
      <c r="L58" s="749"/>
    </row>
    <row r="59" spans="1:12" x14ac:dyDescent="0.25">
      <c r="A59" s="5"/>
      <c r="B59" s="94"/>
      <c r="C59" s="6"/>
      <c r="D59" s="750"/>
      <c r="E59" s="750"/>
      <c r="F59" s="750"/>
      <c r="G59" s="750"/>
      <c r="H59" s="750"/>
      <c r="I59" s="750"/>
      <c r="J59" s="750"/>
      <c r="K59" s="750"/>
      <c r="L59" s="751"/>
    </row>
    <row r="60" spans="1:12" ht="15.75" x14ac:dyDescent="0.25">
      <c r="A60" s="653" t="s">
        <v>0</v>
      </c>
      <c r="B60" s="725" t="s">
        <v>243</v>
      </c>
      <c r="C60" s="694" t="s">
        <v>1</v>
      </c>
      <c r="D60" s="694"/>
      <c r="E60" s="694"/>
      <c r="F60" s="694" t="s">
        <v>5</v>
      </c>
      <c r="G60" s="694"/>
      <c r="H60" s="694"/>
      <c r="I60" s="694" t="s">
        <v>18</v>
      </c>
      <c r="J60" s="694" t="s">
        <v>19</v>
      </c>
      <c r="K60" s="694"/>
      <c r="L60" s="695"/>
    </row>
    <row r="61" spans="1:12" ht="15.75" x14ac:dyDescent="0.25">
      <c r="A61" s="653"/>
      <c r="B61" s="726"/>
      <c r="C61" s="581" t="s">
        <v>2</v>
      </c>
      <c r="D61" s="581" t="s">
        <v>3</v>
      </c>
      <c r="E61" s="581" t="s">
        <v>4</v>
      </c>
      <c r="F61" s="581" t="s">
        <v>6</v>
      </c>
      <c r="G61" s="581" t="s">
        <v>7</v>
      </c>
      <c r="H61" s="581" t="s">
        <v>8</v>
      </c>
      <c r="I61" s="694"/>
      <c r="J61" s="581" t="s">
        <v>20</v>
      </c>
      <c r="K61" s="581" t="s">
        <v>21</v>
      </c>
      <c r="L61" s="582" t="s">
        <v>17</v>
      </c>
    </row>
    <row r="62" spans="1:12" ht="4.5" customHeight="1" x14ac:dyDescent="0.25">
      <c r="A62" s="672"/>
      <c r="B62" s="696"/>
      <c r="C62" s="696"/>
      <c r="D62" s="696"/>
      <c r="E62" s="696"/>
      <c r="F62" s="696"/>
      <c r="G62" s="696"/>
      <c r="H62" s="696"/>
      <c r="I62" s="696"/>
      <c r="J62" s="696"/>
      <c r="K62" s="696"/>
      <c r="L62" s="697"/>
    </row>
    <row r="63" spans="1:12" ht="17.25" customHeight="1" x14ac:dyDescent="0.25">
      <c r="A63" s="654" t="s">
        <v>22</v>
      </c>
      <c r="B63" s="709">
        <v>37</v>
      </c>
      <c r="C63" s="656">
        <v>50</v>
      </c>
      <c r="D63" s="656">
        <v>1000</v>
      </c>
      <c r="E63" s="656">
        <v>600</v>
      </c>
      <c r="F63" s="656">
        <v>10</v>
      </c>
      <c r="G63" s="656">
        <v>6</v>
      </c>
      <c r="H63" s="656">
        <v>0.3</v>
      </c>
      <c r="I63" s="583" t="s">
        <v>12</v>
      </c>
      <c r="J63" s="489">
        <f>J64*$H$63</f>
        <v>884.69999999999993</v>
      </c>
      <c r="K63" s="97">
        <f>K64*$H$63</f>
        <v>858.9</v>
      </c>
      <c r="L63" s="305">
        <f>L64*$H$63</f>
        <v>810</v>
      </c>
    </row>
    <row r="64" spans="1:12" ht="17.25" x14ac:dyDescent="0.25">
      <c r="A64" s="655"/>
      <c r="B64" s="710"/>
      <c r="C64" s="657"/>
      <c r="D64" s="657"/>
      <c r="E64" s="657"/>
      <c r="F64" s="657"/>
      <c r="G64" s="657"/>
      <c r="H64" s="657"/>
      <c r="I64" s="583" t="s">
        <v>8</v>
      </c>
      <c r="J64" s="97">
        <v>2949</v>
      </c>
      <c r="K64" s="97">
        <v>2863</v>
      </c>
      <c r="L64" s="305">
        <v>2700</v>
      </c>
    </row>
    <row r="65" spans="1:12" ht="18.75" customHeight="1" x14ac:dyDescent="0.25">
      <c r="A65" s="707" t="s">
        <v>795</v>
      </c>
      <c r="B65" s="709">
        <v>37</v>
      </c>
      <c r="C65" s="656">
        <v>50</v>
      </c>
      <c r="D65" s="656">
        <v>800</v>
      </c>
      <c r="E65" s="656">
        <v>600</v>
      </c>
      <c r="F65" s="656">
        <v>12</v>
      </c>
      <c r="G65" s="656">
        <v>5.76</v>
      </c>
      <c r="H65" s="656">
        <v>0.28799999999999998</v>
      </c>
      <c r="I65" s="583" t="s">
        <v>12</v>
      </c>
      <c r="J65" s="565">
        <v>700</v>
      </c>
      <c r="K65" s="97">
        <f t="shared" ref="K65" si="7">K66*$H$65</f>
        <v>655.48799999999994</v>
      </c>
      <c r="L65" s="566">
        <f>L66*$H$65</f>
        <v>619.19999999999993</v>
      </c>
    </row>
    <row r="66" spans="1:12" ht="18.75" customHeight="1" x14ac:dyDescent="0.25">
      <c r="A66" s="708"/>
      <c r="B66" s="710"/>
      <c r="C66" s="657"/>
      <c r="D66" s="657"/>
      <c r="E66" s="657"/>
      <c r="F66" s="657"/>
      <c r="G66" s="657"/>
      <c r="H66" s="657"/>
      <c r="I66" s="583" t="s">
        <v>8</v>
      </c>
      <c r="J66" s="97">
        <v>2430</v>
      </c>
      <c r="K66" s="97">
        <v>2276</v>
      </c>
      <c r="L66" s="305">
        <v>2150</v>
      </c>
    </row>
    <row r="67" spans="1:12" ht="17.25" customHeight="1" x14ac:dyDescent="0.25">
      <c r="A67" s="706" t="s">
        <v>23</v>
      </c>
      <c r="B67" s="709">
        <v>90</v>
      </c>
      <c r="C67" s="656">
        <v>50</v>
      </c>
      <c r="D67" s="656">
        <v>1000</v>
      </c>
      <c r="E67" s="656">
        <v>600</v>
      </c>
      <c r="F67" s="656">
        <v>6</v>
      </c>
      <c r="G67" s="656">
        <v>3.6</v>
      </c>
      <c r="H67" s="656">
        <v>0.18</v>
      </c>
      <c r="I67" s="583" t="s">
        <v>12</v>
      </c>
      <c r="J67" s="489">
        <f>J68*$H$67</f>
        <v>870.83999999999992</v>
      </c>
      <c r="K67" s="97">
        <f>K68*$H$67</f>
        <v>845.45999999999992</v>
      </c>
      <c r="L67" s="305">
        <f>L68*$H$67</f>
        <v>824.4</v>
      </c>
    </row>
    <row r="68" spans="1:12" ht="17.25" x14ac:dyDescent="0.25">
      <c r="A68" s="655"/>
      <c r="B68" s="710"/>
      <c r="C68" s="657"/>
      <c r="D68" s="657"/>
      <c r="E68" s="657"/>
      <c r="F68" s="657"/>
      <c r="G68" s="657"/>
      <c r="H68" s="657"/>
      <c r="I68" s="580" t="s">
        <v>8</v>
      </c>
      <c r="J68" s="98">
        <v>4838</v>
      </c>
      <c r="K68" s="98">
        <v>4697</v>
      </c>
      <c r="L68" s="306">
        <v>4580</v>
      </c>
    </row>
    <row r="69" spans="1:12" ht="17.25" customHeight="1" x14ac:dyDescent="0.25">
      <c r="A69" s="654" t="s">
        <v>244</v>
      </c>
      <c r="B69" s="767">
        <v>45</v>
      </c>
      <c r="C69" s="656">
        <v>50</v>
      </c>
      <c r="D69" s="656">
        <v>1000</v>
      </c>
      <c r="E69" s="656">
        <v>600</v>
      </c>
      <c r="F69" s="656">
        <v>10</v>
      </c>
      <c r="G69" s="656">
        <v>6</v>
      </c>
      <c r="H69" s="656">
        <v>0.3</v>
      </c>
      <c r="I69" s="580" t="s">
        <v>12</v>
      </c>
      <c r="J69" s="490">
        <f>J70*$H$69</f>
        <v>930</v>
      </c>
      <c r="K69" s="98">
        <f>K70*$H$69</f>
        <v>903</v>
      </c>
      <c r="L69" s="306">
        <f>L70*$H$69</f>
        <v>880.8</v>
      </c>
    </row>
    <row r="70" spans="1:12" ht="17.25" x14ac:dyDescent="0.25">
      <c r="A70" s="747"/>
      <c r="B70" s="768"/>
      <c r="C70" s="690"/>
      <c r="D70" s="690"/>
      <c r="E70" s="690"/>
      <c r="F70" s="690"/>
      <c r="G70" s="690"/>
      <c r="H70" s="690"/>
      <c r="I70" s="580" t="s">
        <v>8</v>
      </c>
      <c r="J70" s="98">
        <v>3100</v>
      </c>
      <c r="K70" s="98">
        <v>3010</v>
      </c>
      <c r="L70" s="306">
        <v>2936</v>
      </c>
    </row>
    <row r="71" spans="1:12" ht="18.75" x14ac:dyDescent="0.25">
      <c r="A71" s="586" t="s">
        <v>245</v>
      </c>
      <c r="B71" s="585">
        <v>45</v>
      </c>
      <c r="C71" s="583" t="s">
        <v>247</v>
      </c>
      <c r="D71" s="583">
        <v>1000</v>
      </c>
      <c r="E71" s="583">
        <v>600</v>
      </c>
      <c r="F71" s="733" t="s">
        <v>507</v>
      </c>
      <c r="G71" s="734"/>
      <c r="H71" s="734"/>
      <c r="I71" s="9" t="s">
        <v>8</v>
      </c>
      <c r="J71" s="99">
        <v>3257</v>
      </c>
      <c r="K71" s="99">
        <v>3162</v>
      </c>
      <c r="L71" s="307">
        <v>3070</v>
      </c>
    </row>
    <row r="72" spans="1:12" ht="17.25" x14ac:dyDescent="0.25">
      <c r="A72" s="669" t="s">
        <v>253</v>
      </c>
      <c r="B72" s="711" t="s">
        <v>246</v>
      </c>
      <c r="C72" s="583" t="s">
        <v>248</v>
      </c>
      <c r="D72" s="651">
        <v>1000</v>
      </c>
      <c r="E72" s="651">
        <v>600</v>
      </c>
      <c r="F72" s="734"/>
      <c r="G72" s="734"/>
      <c r="H72" s="734"/>
      <c r="I72" s="9" t="s">
        <v>8</v>
      </c>
      <c r="J72" s="99">
        <f>L72*1.08</f>
        <v>5270.4000000000005</v>
      </c>
      <c r="K72" s="99">
        <f>L72*1.03</f>
        <v>5026.4000000000005</v>
      </c>
      <c r="L72" s="307">
        <v>4880</v>
      </c>
    </row>
    <row r="73" spans="1:12" ht="17.25" x14ac:dyDescent="0.25">
      <c r="A73" s="669"/>
      <c r="B73" s="711"/>
      <c r="C73" s="583" t="s">
        <v>249</v>
      </c>
      <c r="D73" s="651"/>
      <c r="E73" s="651"/>
      <c r="F73" s="734"/>
      <c r="G73" s="734"/>
      <c r="H73" s="734"/>
      <c r="I73" s="9" t="s">
        <v>8</v>
      </c>
      <c r="J73" s="99">
        <f t="shared" ref="J73:J81" si="8">L73*1.08</f>
        <v>4806</v>
      </c>
      <c r="K73" s="99">
        <f t="shared" ref="K73:K81" si="9">L73*1.03</f>
        <v>4583.5</v>
      </c>
      <c r="L73" s="307">
        <v>4450</v>
      </c>
    </row>
    <row r="74" spans="1:12" ht="17.25" x14ac:dyDescent="0.25">
      <c r="A74" s="669"/>
      <c r="B74" s="711"/>
      <c r="C74" s="583" t="s">
        <v>250</v>
      </c>
      <c r="D74" s="651"/>
      <c r="E74" s="651"/>
      <c r="F74" s="734"/>
      <c r="G74" s="734"/>
      <c r="H74" s="734"/>
      <c r="I74" s="9" t="s">
        <v>8</v>
      </c>
      <c r="J74" s="99">
        <f t="shared" si="8"/>
        <v>4557.6000000000004</v>
      </c>
      <c r="K74" s="99">
        <f t="shared" si="9"/>
        <v>4346.6000000000004</v>
      </c>
      <c r="L74" s="307">
        <v>4220</v>
      </c>
    </row>
    <row r="75" spans="1:12" ht="17.25" x14ac:dyDescent="0.25">
      <c r="A75" s="669" t="s">
        <v>254</v>
      </c>
      <c r="B75" s="711">
        <v>145</v>
      </c>
      <c r="C75" s="583">
        <v>40</v>
      </c>
      <c r="D75" s="651">
        <v>1000</v>
      </c>
      <c r="E75" s="651">
        <v>600</v>
      </c>
      <c r="F75" s="734"/>
      <c r="G75" s="734"/>
      <c r="H75" s="734"/>
      <c r="I75" s="9" t="s">
        <v>8</v>
      </c>
      <c r="J75" s="99">
        <f t="shared" si="8"/>
        <v>8985.6</v>
      </c>
      <c r="K75" s="99">
        <f t="shared" si="9"/>
        <v>8569.6</v>
      </c>
      <c r="L75" s="307">
        <v>8320</v>
      </c>
    </row>
    <row r="76" spans="1:12" ht="17.25" x14ac:dyDescent="0.25">
      <c r="A76" s="669"/>
      <c r="B76" s="711"/>
      <c r="C76" s="583" t="s">
        <v>251</v>
      </c>
      <c r="D76" s="651"/>
      <c r="E76" s="651"/>
      <c r="F76" s="734"/>
      <c r="G76" s="734"/>
      <c r="H76" s="734"/>
      <c r="I76" s="9" t="s">
        <v>8</v>
      </c>
      <c r="J76" s="99">
        <f t="shared" si="8"/>
        <v>7792.2000000000007</v>
      </c>
      <c r="K76" s="99">
        <f t="shared" si="9"/>
        <v>7431.45</v>
      </c>
      <c r="L76" s="307">
        <v>7215</v>
      </c>
    </row>
    <row r="77" spans="1:12" ht="17.25" x14ac:dyDescent="0.25">
      <c r="A77" s="669"/>
      <c r="B77" s="711"/>
      <c r="C77" s="583" t="s">
        <v>252</v>
      </c>
      <c r="D77" s="651"/>
      <c r="E77" s="651"/>
      <c r="F77" s="734"/>
      <c r="G77" s="734"/>
      <c r="H77" s="734"/>
      <c r="I77" s="9" t="s">
        <v>8</v>
      </c>
      <c r="J77" s="99">
        <f t="shared" si="8"/>
        <v>8364.6</v>
      </c>
      <c r="K77" s="99">
        <f t="shared" si="9"/>
        <v>7977.35</v>
      </c>
      <c r="L77" s="307">
        <v>7745</v>
      </c>
    </row>
    <row r="78" spans="1:12" ht="18.75" x14ac:dyDescent="0.3">
      <c r="A78" s="299" t="s">
        <v>255</v>
      </c>
      <c r="B78" s="96">
        <v>160</v>
      </c>
      <c r="C78" s="96">
        <v>160</v>
      </c>
      <c r="D78" s="96">
        <v>1000</v>
      </c>
      <c r="E78" s="96">
        <v>600</v>
      </c>
      <c r="F78" s="734"/>
      <c r="G78" s="734"/>
      <c r="H78" s="734"/>
      <c r="I78" s="9" t="s">
        <v>8</v>
      </c>
      <c r="J78" s="99">
        <f t="shared" si="8"/>
        <v>7692.84</v>
      </c>
      <c r="K78" s="99">
        <f t="shared" si="9"/>
        <v>7336.6900000000005</v>
      </c>
      <c r="L78" s="307">
        <v>7123</v>
      </c>
    </row>
    <row r="79" spans="1:12" ht="18.75" x14ac:dyDescent="0.3">
      <c r="A79" s="299" t="s">
        <v>256</v>
      </c>
      <c r="B79" s="96">
        <v>190</v>
      </c>
      <c r="C79" s="96">
        <v>190</v>
      </c>
      <c r="D79" s="96">
        <v>1000</v>
      </c>
      <c r="E79" s="96">
        <v>600</v>
      </c>
      <c r="F79" s="734"/>
      <c r="G79" s="734"/>
      <c r="H79" s="734"/>
      <c r="I79" s="9" t="s">
        <v>8</v>
      </c>
      <c r="J79" s="99">
        <f t="shared" si="8"/>
        <v>8980.2000000000007</v>
      </c>
      <c r="K79" s="99">
        <f t="shared" si="9"/>
        <v>8564.4500000000007</v>
      </c>
      <c r="L79" s="307">
        <v>8315</v>
      </c>
    </row>
    <row r="80" spans="1:12" ht="18" customHeight="1" x14ac:dyDescent="0.3">
      <c r="A80" s="300" t="s">
        <v>257</v>
      </c>
      <c r="B80" s="96">
        <v>115</v>
      </c>
      <c r="C80" s="96">
        <v>115</v>
      </c>
      <c r="D80" s="96">
        <v>1000</v>
      </c>
      <c r="E80" s="96">
        <v>600</v>
      </c>
      <c r="F80" s="734"/>
      <c r="G80" s="734"/>
      <c r="H80" s="734"/>
      <c r="I80" s="9" t="s">
        <v>8</v>
      </c>
      <c r="J80" s="99">
        <f t="shared" si="8"/>
        <v>5645.1600000000008</v>
      </c>
      <c r="K80" s="99">
        <f t="shared" si="9"/>
        <v>5383.81</v>
      </c>
      <c r="L80" s="307">
        <v>5227</v>
      </c>
    </row>
    <row r="81" spans="1:12" ht="24" customHeight="1" thickBot="1" x14ac:dyDescent="0.35">
      <c r="A81" s="301" t="s">
        <v>258</v>
      </c>
      <c r="B81" s="302">
        <v>125</v>
      </c>
      <c r="C81" s="303" t="s">
        <v>259</v>
      </c>
      <c r="D81" s="302">
        <v>1000</v>
      </c>
      <c r="E81" s="302">
        <v>600</v>
      </c>
      <c r="F81" s="735"/>
      <c r="G81" s="735"/>
      <c r="H81" s="735"/>
      <c r="I81" s="605" t="s">
        <v>8</v>
      </c>
      <c r="J81" s="304">
        <f t="shared" si="8"/>
        <v>6347.1600000000008</v>
      </c>
      <c r="K81" s="304">
        <f t="shared" si="9"/>
        <v>6053.31</v>
      </c>
      <c r="L81" s="308">
        <v>5877</v>
      </c>
    </row>
    <row r="82" spans="1:12" ht="18" customHeight="1" thickBot="1" x14ac:dyDescent="0.35">
      <c r="A82" s="285"/>
      <c r="B82" s="286"/>
      <c r="C82" s="6"/>
      <c r="D82" s="286"/>
      <c r="E82" s="286"/>
      <c r="F82" s="297"/>
      <c r="G82" s="297"/>
      <c r="H82" s="297"/>
      <c r="I82" s="287"/>
      <c r="J82" s="288"/>
      <c r="K82" s="288"/>
      <c r="L82" s="288"/>
    </row>
    <row r="83" spans="1:12" ht="63.75" customHeight="1" x14ac:dyDescent="0.25">
      <c r="A83" s="324"/>
      <c r="B83" s="691" t="s">
        <v>528</v>
      </c>
      <c r="C83" s="691"/>
      <c r="D83" s="691"/>
      <c r="E83" s="691"/>
      <c r="F83" s="691"/>
      <c r="G83" s="691"/>
      <c r="H83" s="691"/>
      <c r="I83" s="691"/>
      <c r="J83" s="691"/>
      <c r="K83" s="691"/>
      <c r="L83" s="692"/>
    </row>
    <row r="84" spans="1:12" ht="4.5" customHeight="1" x14ac:dyDescent="0.3">
      <c r="A84" s="309"/>
      <c r="B84" s="286"/>
      <c r="C84" s="6"/>
      <c r="D84" s="286"/>
      <c r="E84" s="286"/>
      <c r="F84" s="297"/>
      <c r="G84" s="297"/>
      <c r="H84" s="297"/>
      <c r="I84" s="287"/>
      <c r="J84" s="288"/>
      <c r="K84" s="288"/>
      <c r="L84" s="310"/>
    </row>
    <row r="85" spans="1:12" ht="15.75" x14ac:dyDescent="0.25">
      <c r="A85" s="653" t="s">
        <v>0</v>
      </c>
      <c r="B85" s="693" t="s">
        <v>243</v>
      </c>
      <c r="C85" s="694" t="s">
        <v>1</v>
      </c>
      <c r="D85" s="694"/>
      <c r="E85" s="694"/>
      <c r="F85" s="694" t="s">
        <v>5</v>
      </c>
      <c r="G85" s="694"/>
      <c r="H85" s="694"/>
      <c r="I85" s="694" t="s">
        <v>18</v>
      </c>
      <c r="J85" s="694" t="s">
        <v>19</v>
      </c>
      <c r="K85" s="694"/>
      <c r="L85" s="695"/>
    </row>
    <row r="86" spans="1:12" ht="15.75" x14ac:dyDescent="0.25">
      <c r="A86" s="653"/>
      <c r="B86" s="693"/>
      <c r="C86" s="296" t="s">
        <v>2</v>
      </c>
      <c r="D86" s="296" t="s">
        <v>3</v>
      </c>
      <c r="E86" s="296" t="s">
        <v>4</v>
      </c>
      <c r="F86" s="296" t="s">
        <v>6</v>
      </c>
      <c r="G86" s="296" t="s">
        <v>7</v>
      </c>
      <c r="H86" s="296" t="s">
        <v>8</v>
      </c>
      <c r="I86" s="694"/>
      <c r="J86" s="296" t="s">
        <v>20</v>
      </c>
      <c r="K86" s="296" t="s">
        <v>21</v>
      </c>
      <c r="L86" s="298" t="s">
        <v>17</v>
      </c>
    </row>
    <row r="87" spans="1:12" s="284" customFormat="1" ht="18.75" x14ac:dyDescent="0.3">
      <c r="A87" s="1255" t="s">
        <v>512</v>
      </c>
      <c r="B87" s="1255">
        <v>30</v>
      </c>
      <c r="C87" s="9">
        <v>50</v>
      </c>
      <c r="D87" s="96">
        <v>1200</v>
      </c>
      <c r="E87" s="96">
        <v>600</v>
      </c>
      <c r="F87" s="1256">
        <v>12</v>
      </c>
      <c r="G87" s="1256">
        <v>8.64</v>
      </c>
      <c r="H87" s="1256">
        <v>0.432</v>
      </c>
      <c r="I87" s="1257" t="s">
        <v>8</v>
      </c>
      <c r="J87" s="1257">
        <f>L87*1.07</f>
        <v>1975.22</v>
      </c>
      <c r="K87" s="1257">
        <f>L87*1.03</f>
        <v>1901.38</v>
      </c>
      <c r="L87" s="1257">
        <v>1846</v>
      </c>
    </row>
    <row r="88" spans="1:12" s="284" customFormat="1" ht="18.75" x14ac:dyDescent="0.3">
      <c r="A88" s="1255"/>
      <c r="B88" s="1255"/>
      <c r="C88" s="9"/>
      <c r="D88" s="96"/>
      <c r="E88" s="96"/>
      <c r="F88" s="1256"/>
      <c r="G88" s="1256"/>
      <c r="H88" s="1256"/>
      <c r="I88" s="1257"/>
      <c r="J88" s="1257"/>
      <c r="K88" s="1257"/>
      <c r="L88" s="1257"/>
    </row>
    <row r="89" spans="1:12" s="284" customFormat="1" ht="18.75" x14ac:dyDescent="0.3">
      <c r="A89" s="1255" t="s">
        <v>513</v>
      </c>
      <c r="B89" s="1255">
        <v>30</v>
      </c>
      <c r="C89" s="9" t="s">
        <v>514</v>
      </c>
      <c r="D89" s="96">
        <v>1200</v>
      </c>
      <c r="E89" s="96">
        <v>600</v>
      </c>
      <c r="F89" s="1256">
        <v>12</v>
      </c>
      <c r="G89" s="1256">
        <v>8.64</v>
      </c>
      <c r="H89" s="1256">
        <v>0.432</v>
      </c>
      <c r="I89" s="1257" t="s">
        <v>8</v>
      </c>
      <c r="J89" s="1257">
        <f t="shared" ref="J89:J99" si="10">L89*1.07</f>
        <v>2126.09</v>
      </c>
      <c r="K89" s="1257">
        <f t="shared" ref="K89:K99" si="11">L89*1.03</f>
        <v>2046.6100000000001</v>
      </c>
      <c r="L89" s="1257">
        <v>1987</v>
      </c>
    </row>
    <row r="90" spans="1:12" s="284" customFormat="1" ht="18.75" x14ac:dyDescent="0.3">
      <c r="A90" s="1255" t="s">
        <v>518</v>
      </c>
      <c r="B90" s="1255">
        <v>37</v>
      </c>
      <c r="C90" s="9" t="s">
        <v>514</v>
      </c>
      <c r="D90" s="96">
        <v>1200</v>
      </c>
      <c r="E90" s="96">
        <v>600</v>
      </c>
      <c r="F90" s="1256">
        <v>12</v>
      </c>
      <c r="G90" s="1256">
        <v>8.64</v>
      </c>
      <c r="H90" s="1256">
        <v>0.432</v>
      </c>
      <c r="I90" s="1257" t="s">
        <v>8</v>
      </c>
      <c r="J90" s="1257">
        <f t="shared" si="10"/>
        <v>2249.1400000000003</v>
      </c>
      <c r="K90" s="1257">
        <f t="shared" si="11"/>
        <v>2165.06</v>
      </c>
      <c r="L90" s="1257">
        <v>2102</v>
      </c>
    </row>
    <row r="91" spans="1:12" s="284" customFormat="1" ht="18.75" x14ac:dyDescent="0.3">
      <c r="A91" s="1255" t="s">
        <v>519</v>
      </c>
      <c r="B91" s="1255">
        <v>45</v>
      </c>
      <c r="C91" s="1258" t="s">
        <v>514</v>
      </c>
      <c r="D91" s="96">
        <v>1200</v>
      </c>
      <c r="E91" s="96">
        <v>600</v>
      </c>
      <c r="F91" s="1256">
        <v>12</v>
      </c>
      <c r="G91" s="1256">
        <v>8.64</v>
      </c>
      <c r="H91" s="1256">
        <v>0.432</v>
      </c>
      <c r="I91" s="1257" t="s">
        <v>8</v>
      </c>
      <c r="J91" s="1257">
        <f t="shared" si="10"/>
        <v>2570.1400000000003</v>
      </c>
      <c r="K91" s="1257">
        <f t="shared" si="11"/>
        <v>2474.06</v>
      </c>
      <c r="L91" s="1257">
        <v>2402</v>
      </c>
    </row>
    <row r="92" spans="1:12" s="284" customFormat="1" ht="18.75" x14ac:dyDescent="0.3">
      <c r="A92" s="1255" t="s">
        <v>520</v>
      </c>
      <c r="B92" s="1255">
        <v>40</v>
      </c>
      <c r="C92" s="1258" t="s">
        <v>515</v>
      </c>
      <c r="D92" s="96">
        <v>1200</v>
      </c>
      <c r="E92" s="96">
        <v>600</v>
      </c>
      <c r="F92" s="1256">
        <v>12</v>
      </c>
      <c r="G92" s="1256">
        <v>8.64</v>
      </c>
      <c r="H92" s="1256">
        <v>0.432</v>
      </c>
      <c r="I92" s="1257" t="s">
        <v>8</v>
      </c>
      <c r="J92" s="1257">
        <f t="shared" si="10"/>
        <v>2817.31</v>
      </c>
      <c r="K92" s="1257">
        <f t="shared" si="11"/>
        <v>2711.9900000000002</v>
      </c>
      <c r="L92" s="1257">
        <v>2633</v>
      </c>
    </row>
    <row r="93" spans="1:12" s="284" customFormat="1" ht="18.75" x14ac:dyDescent="0.3">
      <c r="A93" s="1255" t="s">
        <v>521</v>
      </c>
      <c r="B93" s="1255">
        <v>80</v>
      </c>
      <c r="C93" s="1258" t="s">
        <v>514</v>
      </c>
      <c r="D93" s="96">
        <v>1200</v>
      </c>
      <c r="E93" s="96">
        <v>600</v>
      </c>
      <c r="F93" s="1256">
        <v>12</v>
      </c>
      <c r="G93" s="1256">
        <v>8.64</v>
      </c>
      <c r="H93" s="1256">
        <v>0.432</v>
      </c>
      <c r="I93" s="1257" t="s">
        <v>8</v>
      </c>
      <c r="J93" s="1257">
        <f t="shared" si="10"/>
        <v>3510.67</v>
      </c>
      <c r="K93" s="1257">
        <f t="shared" si="11"/>
        <v>3379.4300000000003</v>
      </c>
      <c r="L93" s="1257">
        <v>3281</v>
      </c>
    </row>
    <row r="94" spans="1:12" s="284" customFormat="1" ht="18.75" x14ac:dyDescent="0.3">
      <c r="A94" s="1255" t="s">
        <v>522</v>
      </c>
      <c r="B94" s="1255">
        <v>90</v>
      </c>
      <c r="C94" s="9">
        <v>50</v>
      </c>
      <c r="D94" s="96">
        <v>1200</v>
      </c>
      <c r="E94" s="96">
        <v>600</v>
      </c>
      <c r="F94" s="1256">
        <v>12</v>
      </c>
      <c r="G94" s="1256">
        <v>8.64</v>
      </c>
      <c r="H94" s="1256">
        <v>0.432</v>
      </c>
      <c r="I94" s="1257" t="s">
        <v>8</v>
      </c>
      <c r="J94" s="1257">
        <f t="shared" si="10"/>
        <v>3866.98</v>
      </c>
      <c r="K94" s="1257">
        <f t="shared" si="11"/>
        <v>3722.42</v>
      </c>
      <c r="L94" s="1257">
        <v>3614</v>
      </c>
    </row>
    <row r="95" spans="1:12" s="284" customFormat="1" ht="18.75" x14ac:dyDescent="0.3">
      <c r="A95" s="1255" t="s">
        <v>523</v>
      </c>
      <c r="B95" s="1255">
        <v>100</v>
      </c>
      <c r="C95" s="9">
        <v>50</v>
      </c>
      <c r="D95" s="96">
        <v>1200</v>
      </c>
      <c r="E95" s="96">
        <v>600</v>
      </c>
      <c r="F95" s="1256">
        <v>12</v>
      </c>
      <c r="G95" s="1256">
        <v>8.64</v>
      </c>
      <c r="H95" s="1256">
        <v>0.432</v>
      </c>
      <c r="I95" s="1257" t="s">
        <v>8</v>
      </c>
      <c r="J95" s="1257">
        <f t="shared" si="10"/>
        <v>4335.6400000000003</v>
      </c>
      <c r="K95" s="1257">
        <f t="shared" si="11"/>
        <v>4173.5600000000004</v>
      </c>
      <c r="L95" s="1257">
        <v>4052</v>
      </c>
    </row>
    <row r="96" spans="1:12" s="284" customFormat="1" ht="18.75" x14ac:dyDescent="0.3">
      <c r="A96" s="1255" t="s">
        <v>524</v>
      </c>
      <c r="B96" s="1255">
        <v>145</v>
      </c>
      <c r="C96" s="1258" t="s">
        <v>514</v>
      </c>
      <c r="D96" s="96">
        <v>1200</v>
      </c>
      <c r="E96" s="96">
        <v>600</v>
      </c>
      <c r="F96" s="1256">
        <v>12</v>
      </c>
      <c r="G96" s="1256">
        <v>8.64</v>
      </c>
      <c r="H96" s="1256">
        <v>0.432</v>
      </c>
      <c r="I96" s="1257" t="s">
        <v>8</v>
      </c>
      <c r="J96" s="1257">
        <f t="shared" si="10"/>
        <v>5852.9000000000005</v>
      </c>
      <c r="K96" s="1257">
        <f t="shared" si="11"/>
        <v>5634.1</v>
      </c>
      <c r="L96" s="1257">
        <v>5470</v>
      </c>
    </row>
    <row r="97" spans="1:12" s="284" customFormat="1" ht="18.75" x14ac:dyDescent="0.3">
      <c r="A97" s="1255" t="s">
        <v>525</v>
      </c>
      <c r="B97" s="1255">
        <v>110</v>
      </c>
      <c r="C97" s="1258" t="s">
        <v>514</v>
      </c>
      <c r="D97" s="96">
        <v>1200</v>
      </c>
      <c r="E97" s="96">
        <v>600</v>
      </c>
      <c r="F97" s="1256">
        <v>12</v>
      </c>
      <c r="G97" s="1256">
        <v>8.64</v>
      </c>
      <c r="H97" s="1256">
        <v>0.432</v>
      </c>
      <c r="I97" s="1257" t="s">
        <v>8</v>
      </c>
      <c r="J97" s="1257">
        <f t="shared" si="10"/>
        <v>4749.7300000000005</v>
      </c>
      <c r="K97" s="1257">
        <f t="shared" si="11"/>
        <v>4572.17</v>
      </c>
      <c r="L97" s="1257">
        <v>4439</v>
      </c>
    </row>
    <row r="98" spans="1:12" s="284" customFormat="1" ht="18.75" x14ac:dyDescent="0.3">
      <c r="A98" s="1255" t="s">
        <v>526</v>
      </c>
      <c r="B98" s="1255">
        <v>140</v>
      </c>
      <c r="C98" s="1258" t="s">
        <v>516</v>
      </c>
      <c r="D98" s="96">
        <v>1200</v>
      </c>
      <c r="E98" s="96">
        <v>600</v>
      </c>
      <c r="F98" s="1256">
        <v>12</v>
      </c>
      <c r="G98" s="1256">
        <v>8.64</v>
      </c>
      <c r="H98" s="1256">
        <v>0.432</v>
      </c>
      <c r="I98" s="1257" t="s">
        <v>8</v>
      </c>
      <c r="J98" s="1257">
        <f t="shared" si="10"/>
        <v>6140.7300000000005</v>
      </c>
      <c r="K98" s="1257">
        <f t="shared" si="11"/>
        <v>5911.17</v>
      </c>
      <c r="L98" s="1257">
        <v>5739</v>
      </c>
    </row>
    <row r="99" spans="1:12" s="284" customFormat="1" ht="18.75" x14ac:dyDescent="0.3">
      <c r="A99" s="1255" t="s">
        <v>527</v>
      </c>
      <c r="B99" s="1255">
        <v>180</v>
      </c>
      <c r="C99" s="1258" t="s">
        <v>517</v>
      </c>
      <c r="D99" s="96">
        <v>1200</v>
      </c>
      <c r="E99" s="96">
        <v>600</v>
      </c>
      <c r="F99" s="1256">
        <v>12</v>
      </c>
      <c r="G99" s="1256">
        <v>8.64</v>
      </c>
      <c r="H99" s="1256">
        <v>0.432</v>
      </c>
      <c r="I99" s="1257" t="s">
        <v>8</v>
      </c>
      <c r="J99" s="1257">
        <f t="shared" si="10"/>
        <v>7521.0300000000007</v>
      </c>
      <c r="K99" s="1257">
        <f t="shared" si="11"/>
        <v>7239.87</v>
      </c>
      <c r="L99" s="1257">
        <v>7029</v>
      </c>
    </row>
    <row r="100" spans="1:12" ht="19.5" thickBot="1" x14ac:dyDescent="0.35">
      <c r="A100" s="325"/>
      <c r="B100" s="325"/>
      <c r="C100" s="284"/>
      <c r="D100" s="284"/>
      <c r="E100" s="284"/>
      <c r="F100" s="284"/>
      <c r="G100" s="284"/>
      <c r="H100" s="284"/>
      <c r="I100" s="284"/>
      <c r="J100" s="284"/>
      <c r="K100" s="284"/>
      <c r="L100" s="284"/>
    </row>
    <row r="101" spans="1:12" ht="30" customHeight="1" x14ac:dyDescent="0.25">
      <c r="A101" s="684" t="s">
        <v>536</v>
      </c>
      <c r="B101" s="685"/>
      <c r="C101" s="685"/>
      <c r="D101" s="685"/>
      <c r="E101" s="685"/>
      <c r="F101" s="685"/>
      <c r="G101" s="685"/>
      <c r="H101" s="685"/>
      <c r="I101" s="685"/>
      <c r="J101" s="685"/>
      <c r="K101" s="685"/>
      <c r="L101" s="686"/>
    </row>
    <row r="102" spans="1:12" ht="4.5" customHeight="1" x14ac:dyDescent="0.25">
      <c r="A102" s="674"/>
      <c r="B102" s="675"/>
      <c r="C102" s="675"/>
      <c r="D102" s="675"/>
      <c r="E102" s="675"/>
      <c r="F102" s="675"/>
      <c r="G102" s="675"/>
      <c r="H102" s="675"/>
      <c r="I102" s="675"/>
      <c r="J102" s="675"/>
      <c r="K102" s="675"/>
      <c r="L102" s="676"/>
    </row>
    <row r="103" spans="1:12" ht="18.75" x14ac:dyDescent="0.3">
      <c r="A103" s="677" t="s">
        <v>0</v>
      </c>
      <c r="B103" s="678"/>
      <c r="C103" s="678"/>
      <c r="D103" s="679" t="s">
        <v>1</v>
      </c>
      <c r="E103" s="679"/>
      <c r="F103" s="679"/>
      <c r="G103" s="679" t="s">
        <v>530</v>
      </c>
      <c r="H103" s="679"/>
      <c r="I103" s="679"/>
      <c r="J103" s="679"/>
      <c r="K103" s="680" t="s">
        <v>531</v>
      </c>
      <c r="L103" s="681"/>
    </row>
    <row r="104" spans="1:12" ht="18.75" x14ac:dyDescent="0.3">
      <c r="A104" s="677"/>
      <c r="B104" s="678"/>
      <c r="C104" s="678"/>
      <c r="D104" s="679"/>
      <c r="E104" s="679"/>
      <c r="F104" s="679"/>
      <c r="G104" s="679" t="s">
        <v>511</v>
      </c>
      <c r="H104" s="679"/>
      <c r="I104" s="326" t="s">
        <v>529</v>
      </c>
      <c r="J104" s="326" t="s">
        <v>17</v>
      </c>
      <c r="K104" s="682"/>
      <c r="L104" s="683"/>
    </row>
    <row r="105" spans="1:12" ht="17.25" x14ac:dyDescent="0.3">
      <c r="A105" s="649" t="s">
        <v>532</v>
      </c>
      <c r="B105" s="650"/>
      <c r="C105" s="650"/>
      <c r="D105" s="651" t="s">
        <v>587</v>
      </c>
      <c r="E105" s="651"/>
      <c r="F105" s="651"/>
      <c r="G105" s="698">
        <v>2400</v>
      </c>
      <c r="H105" s="699"/>
      <c r="I105" s="9">
        <v>2150</v>
      </c>
      <c r="J105" s="9">
        <v>1970</v>
      </c>
      <c r="K105" s="698" t="s">
        <v>537</v>
      </c>
      <c r="L105" s="700"/>
    </row>
    <row r="106" spans="1:12" ht="18.75" customHeight="1" x14ac:dyDescent="0.3">
      <c r="A106" s="649" t="s">
        <v>533</v>
      </c>
      <c r="B106" s="650"/>
      <c r="C106" s="650"/>
      <c r="D106" s="651"/>
      <c r="E106" s="651"/>
      <c r="F106" s="651"/>
      <c r="G106" s="698">
        <v>2900</v>
      </c>
      <c r="H106" s="699"/>
      <c r="I106" s="9">
        <v>2690</v>
      </c>
      <c r="J106" s="9">
        <v>2500</v>
      </c>
      <c r="K106" s="698" t="s">
        <v>538</v>
      </c>
      <c r="L106" s="700"/>
    </row>
    <row r="107" spans="1:12" ht="18.75" customHeight="1" thickBot="1" x14ac:dyDescent="0.35">
      <c r="A107" s="701" t="s">
        <v>534</v>
      </c>
      <c r="B107" s="702"/>
      <c r="C107" s="702"/>
      <c r="D107" s="652"/>
      <c r="E107" s="652"/>
      <c r="F107" s="652"/>
      <c r="G107" s="703">
        <v>3000</v>
      </c>
      <c r="H107" s="704"/>
      <c r="I107" s="10">
        <v>2730</v>
      </c>
      <c r="J107" s="10">
        <v>2622</v>
      </c>
      <c r="K107" s="703" t="s">
        <v>535</v>
      </c>
      <c r="L107" s="705"/>
    </row>
    <row r="109" spans="1:12" ht="15.75" thickBot="1" x14ac:dyDescent="0.3"/>
    <row r="110" spans="1:12" ht="18.75" x14ac:dyDescent="0.3">
      <c r="A110" s="758" t="s">
        <v>861</v>
      </c>
      <c r="B110" s="759"/>
      <c r="C110" s="759"/>
      <c r="D110" s="759"/>
      <c r="E110" s="760"/>
    </row>
    <row r="111" spans="1:12" ht="15.75" x14ac:dyDescent="0.25">
      <c r="A111" s="761"/>
      <c r="B111" s="762"/>
      <c r="C111" s="762"/>
      <c r="D111" s="762"/>
      <c r="E111" s="763"/>
    </row>
    <row r="112" spans="1:12" x14ac:dyDescent="0.25">
      <c r="A112" s="469" t="s">
        <v>0</v>
      </c>
      <c r="B112" s="457" t="s">
        <v>43</v>
      </c>
      <c r="C112" s="764" t="s">
        <v>0</v>
      </c>
      <c r="D112" s="765"/>
      <c r="E112" s="458" t="s">
        <v>43</v>
      </c>
    </row>
    <row r="113" spans="1:6" x14ac:dyDescent="0.25">
      <c r="A113" s="35" t="s">
        <v>42</v>
      </c>
      <c r="B113" s="24">
        <v>2.4500000000000002</v>
      </c>
      <c r="C113" s="729" t="s">
        <v>84</v>
      </c>
      <c r="D113" s="730"/>
      <c r="E113" s="25">
        <v>3.15</v>
      </c>
    </row>
    <row r="114" spans="1:6" x14ac:dyDescent="0.25">
      <c r="A114" s="35" t="s">
        <v>82</v>
      </c>
      <c r="B114" s="24">
        <v>2.57</v>
      </c>
      <c r="C114" s="729" t="s">
        <v>85</v>
      </c>
      <c r="D114" s="730"/>
      <c r="E114" s="492">
        <v>4.0999999999999996</v>
      </c>
    </row>
    <row r="115" spans="1:6" ht="15.75" thickBot="1" x14ac:dyDescent="0.3">
      <c r="A115" s="36" t="s">
        <v>83</v>
      </c>
      <c r="B115" s="27">
        <v>2.99</v>
      </c>
      <c r="C115" s="731" t="s">
        <v>86</v>
      </c>
      <c r="D115" s="732"/>
      <c r="E115" s="30">
        <v>4.3499999999999996</v>
      </c>
    </row>
    <row r="117" spans="1:6" ht="16.5" thickBot="1" x14ac:dyDescent="0.3">
      <c r="A117" s="199"/>
      <c r="B117" s="200"/>
      <c r="C117" s="201"/>
      <c r="D117" s="201"/>
      <c r="E117" s="202"/>
      <c r="F117" s="202"/>
    </row>
    <row r="118" spans="1:6" ht="23.25" x14ac:dyDescent="0.25">
      <c r="A118" s="660" t="s">
        <v>813</v>
      </c>
      <c r="B118" s="661"/>
      <c r="C118" s="661"/>
      <c r="D118" s="661"/>
      <c r="E118" s="662"/>
      <c r="F118" s="197"/>
    </row>
    <row r="119" spans="1:6" ht="15.75" x14ac:dyDescent="0.25">
      <c r="A119" s="663"/>
      <c r="B119" s="664"/>
      <c r="C119" s="664"/>
      <c r="D119" s="664"/>
      <c r="E119" s="506"/>
      <c r="F119" s="197"/>
    </row>
    <row r="120" spans="1:6" ht="15.75" x14ac:dyDescent="0.25">
      <c r="A120" s="665" t="s">
        <v>814</v>
      </c>
      <c r="B120" s="666" t="s">
        <v>815</v>
      </c>
      <c r="C120" s="666" t="s">
        <v>816</v>
      </c>
      <c r="D120" s="512" t="s">
        <v>24</v>
      </c>
      <c r="E120" s="507" t="s">
        <v>574</v>
      </c>
      <c r="F120" s="197"/>
    </row>
    <row r="121" spans="1:6" ht="15.75" x14ac:dyDescent="0.25">
      <c r="A121" s="665"/>
      <c r="B121" s="666"/>
      <c r="C121" s="666"/>
      <c r="D121" s="667" t="s">
        <v>817</v>
      </c>
      <c r="E121" s="668"/>
      <c r="F121" s="197"/>
    </row>
    <row r="122" spans="1:6" ht="15.75" x14ac:dyDescent="0.25">
      <c r="A122" s="508">
        <v>6</v>
      </c>
      <c r="B122" s="517">
        <v>240</v>
      </c>
      <c r="C122" s="509">
        <v>6.25</v>
      </c>
      <c r="D122" s="513">
        <v>9</v>
      </c>
      <c r="E122" s="515">
        <v>4.919999999999999</v>
      </c>
      <c r="F122" s="197"/>
    </row>
    <row r="123" spans="1:6" ht="15.75" x14ac:dyDescent="0.25">
      <c r="A123" s="508">
        <v>8</v>
      </c>
      <c r="B123" s="517">
        <v>240</v>
      </c>
      <c r="C123" s="509">
        <v>9.5</v>
      </c>
      <c r="D123" s="513">
        <v>10</v>
      </c>
      <c r="E123" s="515">
        <v>7.1280000000000001</v>
      </c>
      <c r="F123" s="197"/>
    </row>
    <row r="124" spans="1:6" ht="15.75" x14ac:dyDescent="0.25">
      <c r="A124" s="508">
        <v>10</v>
      </c>
      <c r="B124" s="517">
        <v>240</v>
      </c>
      <c r="C124" s="509">
        <v>13</v>
      </c>
      <c r="D124" s="513">
        <v>11</v>
      </c>
      <c r="E124" s="515">
        <v>8.4239999999999995</v>
      </c>
      <c r="F124" s="197"/>
    </row>
    <row r="125" spans="1:6" ht="15.75" x14ac:dyDescent="0.25">
      <c r="A125" s="508">
        <v>12</v>
      </c>
      <c r="B125" s="517">
        <v>240</v>
      </c>
      <c r="C125" s="509">
        <v>17.5</v>
      </c>
      <c r="D125" s="513">
        <v>15</v>
      </c>
      <c r="E125" s="515">
        <v>11.352</v>
      </c>
      <c r="F125" s="197"/>
    </row>
    <row r="126" spans="1:6" ht="15.75" x14ac:dyDescent="0.25">
      <c r="A126" s="508">
        <v>13</v>
      </c>
      <c r="B126" s="517">
        <v>240</v>
      </c>
      <c r="C126" s="509">
        <v>22</v>
      </c>
      <c r="D126" s="513">
        <v>17</v>
      </c>
      <c r="E126" s="515">
        <v>13.2</v>
      </c>
      <c r="F126" s="197"/>
    </row>
    <row r="127" spans="1:6" ht="15.75" x14ac:dyDescent="0.25">
      <c r="A127" s="508">
        <v>14</v>
      </c>
      <c r="B127" s="517">
        <v>240</v>
      </c>
      <c r="C127" s="509">
        <v>28</v>
      </c>
      <c r="D127" s="513">
        <v>20</v>
      </c>
      <c r="E127" s="515">
        <v>16.128</v>
      </c>
      <c r="F127" s="197"/>
    </row>
    <row r="128" spans="1:6" ht="15.75" x14ac:dyDescent="0.25">
      <c r="A128" s="508">
        <v>16</v>
      </c>
      <c r="B128" s="517">
        <v>240</v>
      </c>
      <c r="C128" s="509">
        <v>38</v>
      </c>
      <c r="D128" s="513">
        <v>37</v>
      </c>
      <c r="E128" s="515">
        <v>21.887999999999998</v>
      </c>
      <c r="F128" s="197"/>
    </row>
    <row r="129" spans="1:6" ht="15.75" x14ac:dyDescent="0.25">
      <c r="A129" s="508">
        <v>19</v>
      </c>
      <c r="B129" s="517">
        <v>240</v>
      </c>
      <c r="C129" s="509">
        <v>49</v>
      </c>
      <c r="D129" s="513">
        <v>37</v>
      </c>
      <c r="E129" s="515">
        <v>29.4</v>
      </c>
      <c r="F129" s="197"/>
    </row>
    <row r="130" spans="1:6" ht="15.75" x14ac:dyDescent="0.25">
      <c r="A130" s="508">
        <v>22</v>
      </c>
      <c r="B130" s="517">
        <v>240</v>
      </c>
      <c r="C130" s="509">
        <v>66</v>
      </c>
      <c r="D130" s="513">
        <v>39</v>
      </c>
      <c r="E130" s="515">
        <v>33.695999999999998</v>
      </c>
      <c r="F130" s="197"/>
    </row>
    <row r="131" spans="1:6" ht="15.75" x14ac:dyDescent="0.25">
      <c r="A131" s="508">
        <v>26</v>
      </c>
      <c r="B131" s="517">
        <v>240</v>
      </c>
      <c r="C131" s="509">
        <v>95</v>
      </c>
      <c r="D131" s="513">
        <v>53</v>
      </c>
      <c r="E131" s="515">
        <v>48.503999999999998</v>
      </c>
      <c r="F131" s="197"/>
    </row>
    <row r="132" spans="1:6" ht="15.75" x14ac:dyDescent="0.25">
      <c r="A132" s="508">
        <v>29</v>
      </c>
      <c r="B132" s="517">
        <v>240</v>
      </c>
      <c r="C132" s="509">
        <v>130</v>
      </c>
      <c r="D132" s="513">
        <v>71</v>
      </c>
      <c r="E132" s="515">
        <v>66.36</v>
      </c>
      <c r="F132" s="197"/>
    </row>
    <row r="133" spans="1:6" ht="15.75" x14ac:dyDescent="0.25">
      <c r="A133" s="508">
        <v>32</v>
      </c>
      <c r="B133" s="517">
        <v>240</v>
      </c>
      <c r="C133" s="509">
        <v>150</v>
      </c>
      <c r="D133" s="513">
        <v>80</v>
      </c>
      <c r="E133" s="515">
        <v>76.559999999999988</v>
      </c>
      <c r="F133" s="197"/>
    </row>
    <row r="134" spans="1:6" ht="15.75" x14ac:dyDescent="0.25">
      <c r="A134" s="508">
        <v>40</v>
      </c>
      <c r="B134" s="517">
        <v>240</v>
      </c>
      <c r="C134" s="509">
        <v>195</v>
      </c>
      <c r="D134" s="513">
        <v>105</v>
      </c>
      <c r="E134" s="515">
        <v>99.527999999999992</v>
      </c>
      <c r="F134" s="197"/>
    </row>
    <row r="135" spans="1:6" ht="16.5" thickBot="1" x14ac:dyDescent="0.3">
      <c r="A135" s="510">
        <v>48</v>
      </c>
      <c r="B135" s="517">
        <v>240</v>
      </c>
      <c r="C135" s="511">
        <v>310</v>
      </c>
      <c r="D135" s="514">
        <v>170</v>
      </c>
      <c r="E135" s="516">
        <v>158.244</v>
      </c>
      <c r="F135" s="197"/>
    </row>
  </sheetData>
  <mergeCells count="181">
    <mergeCell ref="C3:C4"/>
    <mergeCell ref="A1:L1"/>
    <mergeCell ref="A5:A8"/>
    <mergeCell ref="G5:I6"/>
    <mergeCell ref="G7:I7"/>
    <mergeCell ref="G8:I8"/>
    <mergeCell ref="A110:E110"/>
    <mergeCell ref="A111:E111"/>
    <mergeCell ref="C112:D112"/>
    <mergeCell ref="F51:F52"/>
    <mergeCell ref="G51:G52"/>
    <mergeCell ref="A29:A36"/>
    <mergeCell ref="D49:D54"/>
    <mergeCell ref="D47:D48"/>
    <mergeCell ref="E49:E54"/>
    <mergeCell ref="F53:F54"/>
    <mergeCell ref="H29:H30"/>
    <mergeCell ref="B60:B61"/>
    <mergeCell ref="B63:B64"/>
    <mergeCell ref="B69:B70"/>
    <mergeCell ref="B67:B68"/>
    <mergeCell ref="D29:D36"/>
    <mergeCell ref="C53:C54"/>
    <mergeCell ref="E69:E70"/>
    <mergeCell ref="C113:D113"/>
    <mergeCell ref="C114:D114"/>
    <mergeCell ref="C115:D115"/>
    <mergeCell ref="F71:H81"/>
    <mergeCell ref="A47:A54"/>
    <mergeCell ref="C10:L10"/>
    <mergeCell ref="E24:L24"/>
    <mergeCell ref="F26:H26"/>
    <mergeCell ref="I26:I27"/>
    <mergeCell ref="J26:L26"/>
    <mergeCell ref="A14:L14"/>
    <mergeCell ref="C12:E12"/>
    <mergeCell ref="J12:L12"/>
    <mergeCell ref="I12:I13"/>
    <mergeCell ref="F12:H12"/>
    <mergeCell ref="A12:B13"/>
    <mergeCell ref="A15:B15"/>
    <mergeCell ref="A17:B17"/>
    <mergeCell ref="A18:B18"/>
    <mergeCell ref="A26:A27"/>
    <mergeCell ref="C26:E26"/>
    <mergeCell ref="A69:A70"/>
    <mergeCell ref="D56:L59"/>
    <mergeCell ref="I60:I61"/>
    <mergeCell ref="D67:D68"/>
    <mergeCell ref="C33:C34"/>
    <mergeCell ref="G38:G39"/>
    <mergeCell ref="H38:H39"/>
    <mergeCell ref="H40:H41"/>
    <mergeCell ref="B26:B27"/>
    <mergeCell ref="B72:B74"/>
    <mergeCell ref="D72:D74"/>
    <mergeCell ref="E72:E74"/>
    <mergeCell ref="H42:H43"/>
    <mergeCell ref="H31:H32"/>
    <mergeCell ref="D40:D45"/>
    <mergeCell ref="E40:E45"/>
    <mergeCell ref="E38:E39"/>
    <mergeCell ref="H33:H34"/>
    <mergeCell ref="H35:H36"/>
    <mergeCell ref="G33:G34"/>
    <mergeCell ref="G40:G41"/>
    <mergeCell ref="G35:G36"/>
    <mergeCell ref="C44:C45"/>
    <mergeCell ref="G53:G54"/>
    <mergeCell ref="C69:C70"/>
    <mergeCell ref="E67:E68"/>
    <mergeCell ref="C35:C36"/>
    <mergeCell ref="B29:B36"/>
    <mergeCell ref="G29:G30"/>
    <mergeCell ref="C29:C30"/>
    <mergeCell ref="E29:E36"/>
    <mergeCell ref="F29:F30"/>
    <mergeCell ref="G47:G48"/>
    <mergeCell ref="A38:A45"/>
    <mergeCell ref="C38:C39"/>
    <mergeCell ref="F38:F39"/>
    <mergeCell ref="F33:F34"/>
    <mergeCell ref="F35:F36"/>
    <mergeCell ref="B38:B45"/>
    <mergeCell ref="C42:C43"/>
    <mergeCell ref="F42:F43"/>
    <mergeCell ref="C31:C32"/>
    <mergeCell ref="F31:F32"/>
    <mergeCell ref="G31:G32"/>
    <mergeCell ref="C40:C41"/>
    <mergeCell ref="F40:F41"/>
    <mergeCell ref="G42:G43"/>
    <mergeCell ref="D38:D39"/>
    <mergeCell ref="H51:H52"/>
    <mergeCell ref="F44:F45"/>
    <mergeCell ref="G44:G45"/>
    <mergeCell ref="H44:H45"/>
    <mergeCell ref="H53:H54"/>
    <mergeCell ref="C60:E60"/>
    <mergeCell ref="F60:H60"/>
    <mergeCell ref="H47:H48"/>
    <mergeCell ref="C49:C50"/>
    <mergeCell ref="F49:F50"/>
    <mergeCell ref="G49:G50"/>
    <mergeCell ref="H49:H50"/>
    <mergeCell ref="C51:C52"/>
    <mergeCell ref="C47:C48"/>
    <mergeCell ref="F47:F48"/>
    <mergeCell ref="E47:E48"/>
    <mergeCell ref="G106:H106"/>
    <mergeCell ref="K106:L106"/>
    <mergeCell ref="A107:C107"/>
    <mergeCell ref="G107:H107"/>
    <mergeCell ref="K107:L107"/>
    <mergeCell ref="E63:E64"/>
    <mergeCell ref="F63:F64"/>
    <mergeCell ref="A67:A68"/>
    <mergeCell ref="H63:H64"/>
    <mergeCell ref="A65:A66"/>
    <mergeCell ref="B65:B66"/>
    <mergeCell ref="C65:C66"/>
    <mergeCell ref="D65:D66"/>
    <mergeCell ref="E65:E66"/>
    <mergeCell ref="F65:F66"/>
    <mergeCell ref="G65:G66"/>
    <mergeCell ref="H65:H66"/>
    <mergeCell ref="B75:B77"/>
    <mergeCell ref="F67:F68"/>
    <mergeCell ref="G67:G68"/>
    <mergeCell ref="H67:H68"/>
    <mergeCell ref="C67:C68"/>
    <mergeCell ref="A72:A74"/>
    <mergeCell ref="D69:D70"/>
    <mergeCell ref="A118:E118"/>
    <mergeCell ref="A119:D119"/>
    <mergeCell ref="A120:A121"/>
    <mergeCell ref="B120:B121"/>
    <mergeCell ref="C120:C121"/>
    <mergeCell ref="D121:E121"/>
    <mergeCell ref="D75:D77"/>
    <mergeCell ref="E75:E77"/>
    <mergeCell ref="A75:A77"/>
    <mergeCell ref="A102:L102"/>
    <mergeCell ref="A103:C104"/>
    <mergeCell ref="D103:F104"/>
    <mergeCell ref="G103:J103"/>
    <mergeCell ref="K103:L104"/>
    <mergeCell ref="G104:H104"/>
    <mergeCell ref="A101:L101"/>
    <mergeCell ref="B83:L83"/>
    <mergeCell ref="A85:A86"/>
    <mergeCell ref="B85:B86"/>
    <mergeCell ref="C85:E85"/>
    <mergeCell ref="F85:H85"/>
    <mergeCell ref="I85:I86"/>
    <mergeCell ref="J85:L85"/>
    <mergeCell ref="G105:H105"/>
    <mergeCell ref="A3:A4"/>
    <mergeCell ref="B3:B4"/>
    <mergeCell ref="D3:E3"/>
    <mergeCell ref="J5:J6"/>
    <mergeCell ref="K5:L5"/>
    <mergeCell ref="A105:C105"/>
    <mergeCell ref="D105:F107"/>
    <mergeCell ref="A60:A61"/>
    <mergeCell ref="A63:A64"/>
    <mergeCell ref="C63:C64"/>
    <mergeCell ref="A21:B21"/>
    <mergeCell ref="A22:B22"/>
    <mergeCell ref="A19:B19"/>
    <mergeCell ref="A16:B16"/>
    <mergeCell ref="B47:B54"/>
    <mergeCell ref="G69:G70"/>
    <mergeCell ref="G63:G64"/>
    <mergeCell ref="J60:L60"/>
    <mergeCell ref="A62:L62"/>
    <mergeCell ref="H69:H70"/>
    <mergeCell ref="F69:F70"/>
    <mergeCell ref="D63:D64"/>
    <mergeCell ref="K105:L105"/>
    <mergeCell ref="A106:C106"/>
  </mergeCells>
  <pageMargins left="0.51181102362204722" right="0.39370078740157483" top="1.1023622047244095" bottom="0.43307086614173229" header="0.31496062992125984" footer="0.23622047244094491"/>
  <pageSetup paperSize="9" scale="60" fitToHeight="2" orientation="portrait" horizontalDpi="300" verticalDpi="300" r:id="rId1"/>
  <headerFooter>
    <oddHeader>&amp;L&amp;"-,полужирный"&amp;14&amp;K000000г.Новокузнецк, ул.Производственная, 9, оф. 13
тел. (3843) 930-125, 930-145
&amp;U&amp;KFF0000Соглашение - всегда успех!&amp;C&amp;14ТЕПЛОИЗОЛЯЦИОННЫЕ МАТЕРИАЛЫ</oddHeader>
    <oddFooter>&amp;Cг.Новокузнецк, ул.Производственная, д.9, оф.13тел./ф.(3843) 930-125 e-mail:   td-аccord@mail.ru</oddFooter>
  </headerFooter>
  <rowBreaks count="1" manualBreakCount="1">
    <brk id="81" max="11" man="1"/>
  </rowBreaks>
  <ignoredErrors>
    <ignoredError sqref="J49:K49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  <pageSetUpPr fitToPage="1"/>
  </sheetPr>
  <dimension ref="A1:J68"/>
  <sheetViews>
    <sheetView zoomScaleSheetLayoutView="110" workbookViewId="0">
      <selection activeCell="A63" sqref="A63"/>
    </sheetView>
  </sheetViews>
  <sheetFormatPr defaultRowHeight="15" x14ac:dyDescent="0.25"/>
  <cols>
    <col min="1" max="1" width="28.85546875" bestFit="1" customWidth="1"/>
    <col min="2" max="2" width="10.140625" style="163" bestFit="1" customWidth="1"/>
    <col min="3" max="3" width="9.7109375" style="163" customWidth="1"/>
    <col min="4" max="4" width="16.7109375" style="109" bestFit="1" customWidth="1"/>
    <col min="5" max="5" width="9.140625" style="163" customWidth="1"/>
    <col min="6" max="6" width="9.140625" style="163"/>
    <col min="7" max="7" width="9.140625" style="480"/>
    <col min="8" max="8" width="10.7109375" style="109" customWidth="1"/>
    <col min="9" max="9" width="10" style="109" customWidth="1"/>
  </cols>
  <sheetData>
    <row r="1" spans="1:10" ht="15.75" thickBot="1" x14ac:dyDescent="0.3">
      <c r="A1" s="295">
        <v>41470</v>
      </c>
    </row>
    <row r="2" spans="1:10" s="1" customFormat="1" x14ac:dyDescent="0.25">
      <c r="A2" s="1118" t="s">
        <v>0</v>
      </c>
      <c r="B2" s="1129" t="s">
        <v>284</v>
      </c>
      <c r="C2" s="1129" t="s">
        <v>285</v>
      </c>
      <c r="D2" s="1131" t="s">
        <v>286</v>
      </c>
      <c r="E2" s="1129" t="s">
        <v>287</v>
      </c>
      <c r="F2" s="1129" t="s">
        <v>13</v>
      </c>
      <c r="G2" s="1111" t="s">
        <v>288</v>
      </c>
      <c r="H2" s="1112"/>
      <c r="I2" s="1113"/>
    </row>
    <row r="3" spans="1:10" s="1" customFormat="1" ht="26.25" x14ac:dyDescent="0.25">
      <c r="A3" s="1119"/>
      <c r="B3" s="1130"/>
      <c r="C3" s="1130"/>
      <c r="D3" s="1132"/>
      <c r="E3" s="1130"/>
      <c r="F3" s="1130"/>
      <c r="G3" s="477" t="s">
        <v>792</v>
      </c>
      <c r="H3" s="478" t="s">
        <v>510</v>
      </c>
      <c r="I3" s="479" t="s">
        <v>17</v>
      </c>
    </row>
    <row r="4" spans="1:10" s="1" customFormat="1" ht="4.5" customHeight="1" x14ac:dyDescent="0.25">
      <c r="A4" s="1123"/>
      <c r="B4" s="1124"/>
      <c r="C4" s="1124"/>
      <c r="D4" s="1124"/>
      <c r="E4" s="1124"/>
      <c r="F4" s="1124"/>
      <c r="G4" s="1124"/>
      <c r="H4" s="1124"/>
      <c r="I4" s="1125"/>
    </row>
    <row r="5" spans="1:10" s="1" customFormat="1" ht="33.75" customHeight="1" x14ac:dyDescent="0.25">
      <c r="A5" s="1114" t="s">
        <v>316</v>
      </c>
      <c r="B5" s="1115"/>
      <c r="C5" s="1115"/>
      <c r="D5" s="1115"/>
      <c r="E5" s="1115"/>
      <c r="F5" s="1115"/>
      <c r="G5" s="1115"/>
      <c r="H5" s="1115"/>
      <c r="I5" s="1116"/>
    </row>
    <row r="6" spans="1:10" x14ac:dyDescent="0.25">
      <c r="A6" s="114" t="s">
        <v>289</v>
      </c>
      <c r="B6" s="180">
        <v>5</v>
      </c>
      <c r="C6" s="164" t="s">
        <v>293</v>
      </c>
      <c r="D6" s="272" t="s">
        <v>276</v>
      </c>
      <c r="E6" s="164">
        <v>20</v>
      </c>
      <c r="F6" s="164" t="s">
        <v>7</v>
      </c>
      <c r="G6" s="481">
        <v>215.39</v>
      </c>
      <c r="H6" s="289">
        <f>I6*1.04</f>
        <v>192.82640000000001</v>
      </c>
      <c r="I6" s="290">
        <v>185.41</v>
      </c>
      <c r="J6">
        <v>3</v>
      </c>
    </row>
    <row r="7" spans="1:10" x14ac:dyDescent="0.25">
      <c r="A7" s="115" t="s">
        <v>290</v>
      </c>
      <c r="B7" s="181">
        <v>5</v>
      </c>
      <c r="C7" s="165" t="s">
        <v>293</v>
      </c>
      <c r="D7" s="273" t="s">
        <v>294</v>
      </c>
      <c r="E7" s="165">
        <v>20</v>
      </c>
      <c r="F7" s="165" t="s">
        <v>7</v>
      </c>
      <c r="G7" s="482">
        <v>204.69</v>
      </c>
      <c r="H7" s="293">
        <f>I7*1.04</f>
        <v>182.4888</v>
      </c>
      <c r="I7" s="291">
        <v>175.47</v>
      </c>
      <c r="J7">
        <v>3</v>
      </c>
    </row>
    <row r="8" spans="1:10" x14ac:dyDescent="0.25">
      <c r="A8" s="115" t="s">
        <v>291</v>
      </c>
      <c r="B8" s="181">
        <v>5</v>
      </c>
      <c r="C8" s="165" t="s">
        <v>293</v>
      </c>
      <c r="D8" s="273" t="s">
        <v>276</v>
      </c>
      <c r="E8" s="165">
        <v>20</v>
      </c>
      <c r="F8" s="165" t="s">
        <v>7</v>
      </c>
      <c r="G8" s="482">
        <v>198.63</v>
      </c>
      <c r="H8" s="293">
        <f>I8*1.04</f>
        <v>170.50799999999998</v>
      </c>
      <c r="I8" s="291">
        <v>163.95</v>
      </c>
      <c r="J8">
        <v>3</v>
      </c>
    </row>
    <row r="9" spans="1:10" x14ac:dyDescent="0.25">
      <c r="A9" s="116" t="s">
        <v>292</v>
      </c>
      <c r="B9" s="182">
        <v>4</v>
      </c>
      <c r="C9" s="166" t="s">
        <v>293</v>
      </c>
      <c r="D9" s="274" t="s">
        <v>275</v>
      </c>
      <c r="E9" s="166">
        <v>25</v>
      </c>
      <c r="F9" s="166" t="s">
        <v>7</v>
      </c>
      <c r="G9" s="482">
        <v>137.65</v>
      </c>
      <c r="H9" s="293">
        <f>I9*1.04</f>
        <v>118.7264</v>
      </c>
      <c r="I9" s="292">
        <v>114.16</v>
      </c>
      <c r="J9">
        <v>3</v>
      </c>
    </row>
    <row r="10" spans="1:10" ht="4.5" customHeight="1" x14ac:dyDescent="0.25">
      <c r="A10" s="1120"/>
      <c r="B10" s="1121"/>
      <c r="C10" s="1121"/>
      <c r="D10" s="1121"/>
      <c r="E10" s="1121"/>
      <c r="F10" s="1121"/>
      <c r="G10" s="1121"/>
      <c r="H10" s="1121"/>
      <c r="I10" s="1122"/>
    </row>
    <row r="11" spans="1:10" ht="18.75" customHeight="1" x14ac:dyDescent="0.25">
      <c r="A11" s="1114" t="s">
        <v>317</v>
      </c>
      <c r="B11" s="1115"/>
      <c r="C11" s="1115"/>
      <c r="D11" s="1115"/>
      <c r="E11" s="1115"/>
      <c r="F11" s="1115"/>
      <c r="G11" s="1115"/>
      <c r="H11" s="1115"/>
      <c r="I11" s="1116"/>
    </row>
    <row r="12" spans="1:10" x14ac:dyDescent="0.25">
      <c r="A12" s="117" t="s">
        <v>295</v>
      </c>
      <c r="B12" s="180">
        <v>4.5</v>
      </c>
      <c r="C12" s="167" t="s">
        <v>293</v>
      </c>
      <c r="D12" s="110" t="s">
        <v>276</v>
      </c>
      <c r="E12" s="174">
        <v>23</v>
      </c>
      <c r="F12" s="167" t="s">
        <v>7</v>
      </c>
      <c r="G12" s="481">
        <f>H12*1.13</f>
        <v>168.57068799999999</v>
      </c>
      <c r="H12" s="289">
        <f t="shared" ref="H12:H17" si="0">I12*1.04</f>
        <v>149.17760000000001</v>
      </c>
      <c r="I12" s="290">
        <v>143.44</v>
      </c>
      <c r="J12">
        <v>3</v>
      </c>
    </row>
    <row r="13" spans="1:10" x14ac:dyDescent="0.25">
      <c r="A13" s="118" t="s">
        <v>296</v>
      </c>
      <c r="B13" s="181">
        <v>4.5</v>
      </c>
      <c r="C13" s="168" t="s">
        <v>293</v>
      </c>
      <c r="D13" s="111" t="s">
        <v>294</v>
      </c>
      <c r="E13" s="175">
        <v>23</v>
      </c>
      <c r="F13" s="168" t="s">
        <v>7</v>
      </c>
      <c r="G13" s="481">
        <f t="shared" ref="G13:G16" si="1">H13*1.13</f>
        <v>163.79937599999997</v>
      </c>
      <c r="H13" s="293">
        <f t="shared" si="0"/>
        <v>144.95519999999999</v>
      </c>
      <c r="I13" s="291">
        <v>139.38</v>
      </c>
      <c r="J13">
        <v>3</v>
      </c>
    </row>
    <row r="14" spans="1:10" x14ac:dyDescent="0.25">
      <c r="A14" s="118" t="s">
        <v>297</v>
      </c>
      <c r="B14" s="181">
        <v>4.5</v>
      </c>
      <c r="C14" s="168" t="s">
        <v>293</v>
      </c>
      <c r="D14" s="111" t="s">
        <v>275</v>
      </c>
      <c r="E14" s="175">
        <v>23</v>
      </c>
      <c r="F14" s="168" t="s">
        <v>7</v>
      </c>
      <c r="G14" s="481">
        <f t="shared" si="1"/>
        <v>138.59133600000001</v>
      </c>
      <c r="H14" s="293">
        <f t="shared" si="0"/>
        <v>122.64720000000001</v>
      </c>
      <c r="I14" s="291">
        <v>117.93</v>
      </c>
      <c r="J14">
        <v>3</v>
      </c>
    </row>
    <row r="15" spans="1:10" x14ac:dyDescent="0.25">
      <c r="A15" s="118" t="s">
        <v>298</v>
      </c>
      <c r="B15" s="181">
        <v>3.5</v>
      </c>
      <c r="C15" s="168" t="s">
        <v>293</v>
      </c>
      <c r="D15" s="111" t="s">
        <v>276</v>
      </c>
      <c r="E15" s="175">
        <v>28</v>
      </c>
      <c r="F15" s="168" t="s">
        <v>7</v>
      </c>
      <c r="G15" s="481">
        <f t="shared" si="1"/>
        <v>146.73547199999999</v>
      </c>
      <c r="H15" s="293">
        <f t="shared" si="0"/>
        <v>129.8544</v>
      </c>
      <c r="I15" s="291">
        <v>124.86</v>
      </c>
      <c r="J15">
        <v>3</v>
      </c>
    </row>
    <row r="16" spans="1:10" x14ac:dyDescent="0.25">
      <c r="A16" s="118" t="s">
        <v>299</v>
      </c>
      <c r="B16" s="181">
        <v>3.5</v>
      </c>
      <c r="C16" s="168" t="s">
        <v>293</v>
      </c>
      <c r="D16" s="111" t="s">
        <v>294</v>
      </c>
      <c r="E16" s="175">
        <v>28</v>
      </c>
      <c r="F16" s="168" t="s">
        <v>7</v>
      </c>
      <c r="G16" s="481">
        <f t="shared" si="1"/>
        <v>144.87865600000001</v>
      </c>
      <c r="H16" s="293">
        <f t="shared" si="0"/>
        <v>128.21120000000002</v>
      </c>
      <c r="I16" s="291">
        <v>123.28</v>
      </c>
      <c r="J16">
        <v>3</v>
      </c>
    </row>
    <row r="17" spans="1:10" x14ac:dyDescent="0.25">
      <c r="A17" s="119" t="s">
        <v>300</v>
      </c>
      <c r="B17" s="182">
        <v>3.5</v>
      </c>
      <c r="C17" s="169" t="s">
        <v>293</v>
      </c>
      <c r="D17" s="112" t="s">
        <v>275</v>
      </c>
      <c r="E17" s="176">
        <v>28</v>
      </c>
      <c r="F17" s="169" t="s">
        <v>7</v>
      </c>
      <c r="G17" s="481">
        <v>115.39</v>
      </c>
      <c r="H17" s="293">
        <f t="shared" si="0"/>
        <v>103.88560000000001</v>
      </c>
      <c r="I17" s="292">
        <v>99.89</v>
      </c>
      <c r="J17">
        <v>3</v>
      </c>
    </row>
    <row r="18" spans="1:10" ht="4.5" hidden="1" customHeight="1" x14ac:dyDescent="0.25">
      <c r="A18" s="1126"/>
      <c r="B18" s="1127"/>
      <c r="C18" s="1127"/>
      <c r="D18" s="1127"/>
      <c r="E18" s="1127"/>
      <c r="F18" s="1127"/>
      <c r="G18" s="1127"/>
      <c r="H18" s="1127"/>
      <c r="I18" s="1128"/>
    </row>
    <row r="19" spans="1:10" ht="22.5" hidden="1" customHeight="1" x14ac:dyDescent="0.25">
      <c r="A19" s="1114" t="s">
        <v>318</v>
      </c>
      <c r="B19" s="1115"/>
      <c r="C19" s="1115"/>
      <c r="D19" s="1115"/>
      <c r="E19" s="1115"/>
      <c r="F19" s="1115"/>
      <c r="G19" s="1115"/>
      <c r="H19" s="1115"/>
      <c r="I19" s="1116"/>
    </row>
    <row r="20" spans="1:10" hidden="1" x14ac:dyDescent="0.25">
      <c r="A20" s="117" t="s">
        <v>321</v>
      </c>
      <c r="B20" s="183">
        <v>4</v>
      </c>
      <c r="C20" s="167" t="s">
        <v>293</v>
      </c>
      <c r="D20" s="110" t="s">
        <v>276</v>
      </c>
      <c r="E20" s="174">
        <v>25</v>
      </c>
      <c r="F20" s="167" t="s">
        <v>7</v>
      </c>
      <c r="G20" s="481">
        <f>H20*1.11</f>
        <v>149.56861500000005</v>
      </c>
      <c r="H20" s="289">
        <f t="shared" ref="H20:H25" si="2">I20*1.05</f>
        <v>134.74650000000003</v>
      </c>
      <c r="I20" s="290">
        <v>128.33000000000001</v>
      </c>
      <c r="J20">
        <v>8</v>
      </c>
    </row>
    <row r="21" spans="1:10" hidden="1" x14ac:dyDescent="0.25">
      <c r="A21" s="118" t="s">
        <v>322</v>
      </c>
      <c r="B21" s="184">
        <v>4</v>
      </c>
      <c r="C21" s="168" t="s">
        <v>293</v>
      </c>
      <c r="D21" s="111" t="s">
        <v>294</v>
      </c>
      <c r="E21" s="175">
        <v>25</v>
      </c>
      <c r="F21" s="168" t="s">
        <v>7</v>
      </c>
      <c r="G21" s="481">
        <f t="shared" ref="G21:G25" si="3">H21*1.11</f>
        <v>145.90894500000002</v>
      </c>
      <c r="H21" s="293">
        <f t="shared" si="2"/>
        <v>131.4495</v>
      </c>
      <c r="I21" s="291">
        <v>125.19</v>
      </c>
      <c r="J21">
        <v>8</v>
      </c>
    </row>
    <row r="22" spans="1:10" hidden="1" x14ac:dyDescent="0.25">
      <c r="A22" s="118" t="s">
        <v>320</v>
      </c>
      <c r="B22" s="184">
        <v>4</v>
      </c>
      <c r="C22" s="168" t="s">
        <v>293</v>
      </c>
      <c r="D22" s="111" t="s">
        <v>275</v>
      </c>
      <c r="E22" s="175">
        <v>25</v>
      </c>
      <c r="F22" s="168" t="s">
        <v>7</v>
      </c>
      <c r="G22" s="481">
        <f t="shared" si="3"/>
        <v>122.23764</v>
      </c>
      <c r="H22" s="293">
        <f t="shared" si="2"/>
        <v>110.124</v>
      </c>
      <c r="I22" s="291">
        <v>104.88</v>
      </c>
      <c r="J22">
        <v>8</v>
      </c>
    </row>
    <row r="23" spans="1:10" hidden="1" x14ac:dyDescent="0.25">
      <c r="A23" s="118" t="s">
        <v>323</v>
      </c>
      <c r="B23" s="184">
        <v>3</v>
      </c>
      <c r="C23" s="168" t="s">
        <v>303</v>
      </c>
      <c r="D23" s="111" t="s">
        <v>276</v>
      </c>
      <c r="E23" s="175">
        <v>23</v>
      </c>
      <c r="F23" s="168" t="s">
        <v>7</v>
      </c>
      <c r="G23" s="481">
        <f t="shared" si="3"/>
        <v>138.88097999999999</v>
      </c>
      <c r="H23" s="293">
        <f t="shared" si="2"/>
        <v>125.11799999999999</v>
      </c>
      <c r="I23" s="291">
        <v>119.16</v>
      </c>
      <c r="J23">
        <v>8</v>
      </c>
    </row>
    <row r="24" spans="1:10" hidden="1" x14ac:dyDescent="0.25">
      <c r="A24" s="118" t="s">
        <v>324</v>
      </c>
      <c r="B24" s="184">
        <v>3</v>
      </c>
      <c r="C24" s="168" t="s">
        <v>303</v>
      </c>
      <c r="D24" s="111" t="s">
        <v>294</v>
      </c>
      <c r="E24" s="175">
        <v>23</v>
      </c>
      <c r="F24" s="168" t="s">
        <v>7</v>
      </c>
      <c r="G24" s="481">
        <f>H24*1.11</f>
        <v>139.73179500000001</v>
      </c>
      <c r="H24" s="293">
        <f t="shared" si="2"/>
        <v>125.8845</v>
      </c>
      <c r="I24" s="291">
        <v>119.89</v>
      </c>
      <c r="J24">
        <v>8</v>
      </c>
    </row>
    <row r="25" spans="1:10" hidden="1" x14ac:dyDescent="0.25">
      <c r="A25" s="119" t="s">
        <v>325</v>
      </c>
      <c r="B25" s="185">
        <v>3</v>
      </c>
      <c r="C25" s="169" t="s">
        <v>303</v>
      </c>
      <c r="D25" s="112" t="s">
        <v>275</v>
      </c>
      <c r="E25" s="176">
        <v>23</v>
      </c>
      <c r="F25" s="169" t="s">
        <v>7</v>
      </c>
      <c r="G25" s="481">
        <f t="shared" si="3"/>
        <v>110.87401500000001</v>
      </c>
      <c r="H25" s="294">
        <f t="shared" si="2"/>
        <v>99.886499999999998</v>
      </c>
      <c r="I25" s="292">
        <v>95.13</v>
      </c>
      <c r="J25">
        <v>8</v>
      </c>
    </row>
    <row r="26" spans="1:10" x14ac:dyDescent="0.25">
      <c r="A26" s="157"/>
      <c r="B26" s="170"/>
      <c r="C26" s="170"/>
      <c r="D26" s="158"/>
      <c r="E26" s="170"/>
      <c r="F26" s="170"/>
      <c r="G26" s="483"/>
      <c r="H26" s="158"/>
      <c r="I26" s="159"/>
    </row>
    <row r="27" spans="1:10" ht="25.5" customHeight="1" x14ac:dyDescent="0.25">
      <c r="A27" s="1114" t="s">
        <v>319</v>
      </c>
      <c r="B27" s="1115"/>
      <c r="C27" s="1115"/>
      <c r="D27" s="1115"/>
      <c r="E27" s="1115"/>
      <c r="F27" s="1115"/>
      <c r="G27" s="1115"/>
      <c r="H27" s="1115"/>
      <c r="I27" s="1116"/>
    </row>
    <row r="28" spans="1:10" x14ac:dyDescent="0.25">
      <c r="A28" s="117" t="s">
        <v>301</v>
      </c>
      <c r="B28" s="183">
        <v>4</v>
      </c>
      <c r="C28" s="167" t="s">
        <v>293</v>
      </c>
      <c r="D28" s="110" t="s">
        <v>276</v>
      </c>
      <c r="E28" s="174">
        <v>25</v>
      </c>
      <c r="F28" s="167" t="s">
        <v>7</v>
      </c>
      <c r="G28" s="481">
        <f>H28*1.13</f>
        <v>137.23058999999998</v>
      </c>
      <c r="H28" s="289">
        <f t="shared" ref="H28:H33" si="4">I28*1.05</f>
        <v>121.443</v>
      </c>
      <c r="I28" s="290">
        <v>115.66</v>
      </c>
      <c r="J28">
        <v>4</v>
      </c>
    </row>
    <row r="29" spans="1:10" x14ac:dyDescent="0.25">
      <c r="A29" s="118" t="s">
        <v>302</v>
      </c>
      <c r="B29" s="184">
        <v>4</v>
      </c>
      <c r="C29" s="168" t="s">
        <v>293</v>
      </c>
      <c r="D29" s="111" t="s">
        <v>294</v>
      </c>
      <c r="E29" s="175">
        <v>25</v>
      </c>
      <c r="F29" s="168" t="s">
        <v>7</v>
      </c>
      <c r="G29" s="481">
        <f t="shared" ref="G29:G33" si="5">H29*1.13</f>
        <v>129.99294</v>
      </c>
      <c r="H29" s="293">
        <f t="shared" si="4"/>
        <v>115.03800000000001</v>
      </c>
      <c r="I29" s="291">
        <v>109.56</v>
      </c>
      <c r="J29">
        <v>4</v>
      </c>
    </row>
    <row r="30" spans="1:10" x14ac:dyDescent="0.25">
      <c r="A30" s="118" t="s">
        <v>274</v>
      </c>
      <c r="B30" s="184">
        <v>4</v>
      </c>
      <c r="C30" s="168" t="s">
        <v>293</v>
      </c>
      <c r="D30" s="111" t="s">
        <v>275</v>
      </c>
      <c r="E30" s="175">
        <v>25</v>
      </c>
      <c r="F30" s="168" t="s">
        <v>7</v>
      </c>
      <c r="G30" s="481">
        <f t="shared" si="5"/>
        <v>107.21213999999999</v>
      </c>
      <c r="H30" s="293">
        <f t="shared" si="4"/>
        <v>94.878</v>
      </c>
      <c r="I30" s="291">
        <v>90.36</v>
      </c>
      <c r="J30">
        <v>4</v>
      </c>
    </row>
    <row r="31" spans="1:10" x14ac:dyDescent="0.25">
      <c r="A31" s="118" t="s">
        <v>279</v>
      </c>
      <c r="B31" s="184">
        <v>3</v>
      </c>
      <c r="C31" s="168" t="s">
        <v>303</v>
      </c>
      <c r="D31" s="111" t="s">
        <v>276</v>
      </c>
      <c r="E31" s="175">
        <v>23</v>
      </c>
      <c r="F31" s="168" t="s">
        <v>7</v>
      </c>
      <c r="G31" s="481">
        <f t="shared" si="5"/>
        <v>124.97404499999999</v>
      </c>
      <c r="H31" s="293">
        <f t="shared" si="4"/>
        <v>110.59650000000001</v>
      </c>
      <c r="I31" s="291">
        <v>105.33</v>
      </c>
      <c r="J31">
        <v>4</v>
      </c>
    </row>
    <row r="32" spans="1:10" x14ac:dyDescent="0.25">
      <c r="A32" s="118" t="s">
        <v>278</v>
      </c>
      <c r="B32" s="184">
        <v>3</v>
      </c>
      <c r="C32" s="168" t="s">
        <v>303</v>
      </c>
      <c r="D32" s="111" t="s">
        <v>294</v>
      </c>
      <c r="E32" s="175">
        <v>23</v>
      </c>
      <c r="F32" s="168" t="s">
        <v>7</v>
      </c>
      <c r="G32" s="481">
        <f t="shared" si="5"/>
        <v>118.51948499999999</v>
      </c>
      <c r="H32" s="293">
        <f t="shared" si="4"/>
        <v>104.8845</v>
      </c>
      <c r="I32" s="291">
        <v>99.89</v>
      </c>
      <c r="J32">
        <v>4</v>
      </c>
    </row>
    <row r="33" spans="1:10" x14ac:dyDescent="0.25">
      <c r="A33" s="119" t="s">
        <v>277</v>
      </c>
      <c r="B33" s="185">
        <v>3</v>
      </c>
      <c r="C33" s="169" t="s">
        <v>303</v>
      </c>
      <c r="D33" s="112" t="s">
        <v>275</v>
      </c>
      <c r="E33" s="176">
        <v>23</v>
      </c>
      <c r="F33" s="169" t="s">
        <v>7</v>
      </c>
      <c r="G33" s="481">
        <f t="shared" si="5"/>
        <v>91.538475000000005</v>
      </c>
      <c r="H33" s="294">
        <f t="shared" si="4"/>
        <v>81.007500000000007</v>
      </c>
      <c r="I33" s="292">
        <v>77.150000000000006</v>
      </c>
      <c r="J33">
        <v>4</v>
      </c>
    </row>
    <row r="34" spans="1:10" ht="14.25" customHeight="1" x14ac:dyDescent="0.25">
      <c r="A34" s="1108"/>
      <c r="B34" s="1109"/>
      <c r="C34" s="1109"/>
      <c r="D34" s="1109"/>
      <c r="E34" s="1109"/>
      <c r="F34" s="1109"/>
      <c r="G34" s="1109"/>
      <c r="H34" s="1109"/>
      <c r="I34" s="1110"/>
    </row>
    <row r="35" spans="1:10" x14ac:dyDescent="0.25">
      <c r="A35" s="160" t="s">
        <v>282</v>
      </c>
      <c r="B35" s="183">
        <v>4</v>
      </c>
      <c r="C35" s="171" t="s">
        <v>293</v>
      </c>
      <c r="D35" s="161" t="s">
        <v>276</v>
      </c>
      <c r="E35" s="177">
        <v>25</v>
      </c>
      <c r="F35" s="171" t="s">
        <v>7</v>
      </c>
      <c r="G35" s="484">
        <f>H35*1.13</f>
        <v>114.68708999999998</v>
      </c>
      <c r="H35" s="161">
        <f t="shared" ref="H35:H40" si="6">I35*1.05</f>
        <v>101.49299999999999</v>
      </c>
      <c r="I35" s="162">
        <v>96.66</v>
      </c>
      <c r="J35">
        <v>6</v>
      </c>
    </row>
    <row r="36" spans="1:10" x14ac:dyDescent="0.25">
      <c r="A36" s="121" t="s">
        <v>281</v>
      </c>
      <c r="B36" s="184">
        <v>4</v>
      </c>
      <c r="C36" s="172" t="s">
        <v>293</v>
      </c>
      <c r="D36" s="113" t="s">
        <v>294</v>
      </c>
      <c r="E36" s="178">
        <v>25</v>
      </c>
      <c r="F36" s="172" t="s">
        <v>7</v>
      </c>
      <c r="G36" s="484">
        <f t="shared" ref="G36:G39" si="7">H36*1.13</f>
        <v>108.83764499999999</v>
      </c>
      <c r="H36" s="113">
        <f t="shared" si="6"/>
        <v>96.316500000000005</v>
      </c>
      <c r="I36" s="122">
        <v>91.73</v>
      </c>
      <c r="J36">
        <v>6</v>
      </c>
    </row>
    <row r="37" spans="1:10" x14ac:dyDescent="0.25">
      <c r="A37" s="121" t="s">
        <v>280</v>
      </c>
      <c r="B37" s="184">
        <v>4</v>
      </c>
      <c r="C37" s="172" t="s">
        <v>293</v>
      </c>
      <c r="D37" s="113" t="s">
        <v>275</v>
      </c>
      <c r="E37" s="178">
        <v>25</v>
      </c>
      <c r="F37" s="172" t="s">
        <v>7</v>
      </c>
      <c r="G37" s="484">
        <v>91.15</v>
      </c>
      <c r="H37" s="113">
        <f t="shared" si="6"/>
        <v>84.157500000000013</v>
      </c>
      <c r="I37" s="187">
        <v>80.150000000000006</v>
      </c>
      <c r="J37">
        <v>6</v>
      </c>
    </row>
    <row r="38" spans="1:10" x14ac:dyDescent="0.25">
      <c r="A38" s="121" t="s">
        <v>283</v>
      </c>
      <c r="B38" s="184">
        <v>3</v>
      </c>
      <c r="C38" s="172" t="s">
        <v>303</v>
      </c>
      <c r="D38" s="113" t="s">
        <v>276</v>
      </c>
      <c r="E38" s="178">
        <v>23</v>
      </c>
      <c r="F38" s="172" t="s">
        <v>7</v>
      </c>
      <c r="G38" s="484">
        <f t="shared" si="7"/>
        <v>102.644115</v>
      </c>
      <c r="H38" s="113">
        <f t="shared" si="6"/>
        <v>90.83550000000001</v>
      </c>
      <c r="I38" s="187">
        <v>86.51</v>
      </c>
      <c r="J38">
        <v>6</v>
      </c>
    </row>
    <row r="39" spans="1:10" x14ac:dyDescent="0.25">
      <c r="A39" s="120" t="s">
        <v>304</v>
      </c>
      <c r="B39" s="184">
        <v>3</v>
      </c>
      <c r="C39" s="172" t="s">
        <v>303</v>
      </c>
      <c r="D39" s="113" t="s">
        <v>294</v>
      </c>
      <c r="E39" s="178">
        <v>23</v>
      </c>
      <c r="F39" s="172" t="s">
        <v>7</v>
      </c>
      <c r="G39" s="484">
        <f t="shared" si="7"/>
        <v>96.676019999999994</v>
      </c>
      <c r="H39" s="113">
        <f t="shared" si="6"/>
        <v>85.554000000000002</v>
      </c>
      <c r="I39" s="187">
        <v>81.48</v>
      </c>
      <c r="J39">
        <v>6</v>
      </c>
    </row>
    <row r="40" spans="1:10" ht="15.75" thickBot="1" x14ac:dyDescent="0.3">
      <c r="A40" s="123" t="s">
        <v>305</v>
      </c>
      <c r="B40" s="186">
        <v>3</v>
      </c>
      <c r="C40" s="173" t="s">
        <v>303</v>
      </c>
      <c r="D40" s="124" t="s">
        <v>275</v>
      </c>
      <c r="E40" s="179">
        <v>23</v>
      </c>
      <c r="F40" s="576" t="s">
        <v>7</v>
      </c>
      <c r="G40" s="578">
        <v>76.28</v>
      </c>
      <c r="H40" s="577">
        <f t="shared" si="6"/>
        <v>71.73599999999999</v>
      </c>
      <c r="I40" s="125">
        <v>68.319999999999993</v>
      </c>
      <c r="J40">
        <v>6</v>
      </c>
    </row>
    <row r="42" spans="1:10" ht="24.75" hidden="1" customHeight="1" x14ac:dyDescent="0.25">
      <c r="A42" s="1140" t="s">
        <v>326</v>
      </c>
      <c r="B42" s="1141"/>
      <c r="C42" s="1141"/>
      <c r="D42" s="1141"/>
      <c r="E42" s="1141"/>
      <c r="F42" s="1141"/>
      <c r="G42" s="1141"/>
      <c r="H42" s="1142"/>
      <c r="I42" s="190"/>
    </row>
    <row r="43" spans="1:10" ht="4.5" hidden="1" customHeight="1" x14ac:dyDescent="0.25">
      <c r="A43" s="192"/>
      <c r="B43" s="193"/>
      <c r="C43" s="193"/>
      <c r="D43" s="193"/>
      <c r="E43" s="193"/>
      <c r="F43" s="193"/>
      <c r="G43" s="193"/>
      <c r="H43" s="194"/>
      <c r="I43" s="190"/>
    </row>
    <row r="44" spans="1:10" ht="15" hidden="1" customHeight="1" x14ac:dyDescent="0.25">
      <c r="A44" s="1117" t="s">
        <v>327</v>
      </c>
      <c r="B44" s="969"/>
      <c r="C44" s="969"/>
      <c r="D44" s="969"/>
      <c r="E44" s="275" t="s">
        <v>18</v>
      </c>
      <c r="F44" s="1137" t="s">
        <v>341</v>
      </c>
      <c r="G44" s="1138"/>
      <c r="H44" s="1139"/>
      <c r="I44" s="17"/>
    </row>
    <row r="45" spans="1:10" hidden="1" x14ac:dyDescent="0.25">
      <c r="A45" s="1133" t="s">
        <v>328</v>
      </c>
      <c r="B45" s="1134"/>
      <c r="C45" s="1134"/>
      <c r="D45" s="1134"/>
      <c r="E45" s="188" t="s">
        <v>6</v>
      </c>
      <c r="F45" s="189">
        <f>H45*1.1</f>
        <v>896.50000000000011</v>
      </c>
      <c r="G45" s="485">
        <f>H45*1.05</f>
        <v>855.75</v>
      </c>
      <c r="H45" s="191">
        <v>815</v>
      </c>
      <c r="I45" s="17"/>
    </row>
    <row r="46" spans="1:10" hidden="1" x14ac:dyDescent="0.25">
      <c r="A46" s="1133" t="s">
        <v>329</v>
      </c>
      <c r="B46" s="1134"/>
      <c r="C46" s="1134"/>
      <c r="D46" s="1134"/>
      <c r="E46" s="188" t="s">
        <v>6</v>
      </c>
      <c r="F46" s="189">
        <f t="shared" ref="F46:F56" si="8">H46*1.1</f>
        <v>1092.3000000000002</v>
      </c>
      <c r="G46" s="485">
        <f t="shared" ref="G46:G56" si="9">H46*1.05</f>
        <v>1042.6500000000001</v>
      </c>
      <c r="H46" s="191">
        <v>993</v>
      </c>
      <c r="I46" s="17"/>
    </row>
    <row r="47" spans="1:10" hidden="1" x14ac:dyDescent="0.25">
      <c r="A47" s="1133" t="s">
        <v>330</v>
      </c>
      <c r="B47" s="1134"/>
      <c r="C47" s="1134"/>
      <c r="D47" s="1134"/>
      <c r="E47" s="188" t="s">
        <v>6</v>
      </c>
      <c r="F47" s="189">
        <f t="shared" si="8"/>
        <v>1320</v>
      </c>
      <c r="G47" s="485">
        <f t="shared" si="9"/>
        <v>1260</v>
      </c>
      <c r="H47" s="195">
        <v>1200</v>
      </c>
      <c r="I47" s="17"/>
    </row>
    <row r="48" spans="1:10" hidden="1" x14ac:dyDescent="0.25">
      <c r="A48" s="1133" t="s">
        <v>331</v>
      </c>
      <c r="B48" s="1134"/>
      <c r="C48" s="1134"/>
      <c r="D48" s="1134"/>
      <c r="E48" s="188" t="s">
        <v>6</v>
      </c>
      <c r="F48" s="189">
        <f t="shared" si="8"/>
        <v>3784.0000000000005</v>
      </c>
      <c r="G48" s="485">
        <f t="shared" si="9"/>
        <v>3612</v>
      </c>
      <c r="H48" s="191">
        <v>3440</v>
      </c>
      <c r="I48" s="17"/>
    </row>
    <row r="49" spans="1:9" hidden="1" x14ac:dyDescent="0.25">
      <c r="A49" s="1133" t="s">
        <v>332</v>
      </c>
      <c r="B49" s="1134"/>
      <c r="C49" s="1134"/>
      <c r="D49" s="1134"/>
      <c r="E49" s="188" t="s">
        <v>6</v>
      </c>
      <c r="F49" s="189">
        <f t="shared" si="8"/>
        <v>1221</v>
      </c>
      <c r="G49" s="485">
        <f t="shared" si="9"/>
        <v>1165.5</v>
      </c>
      <c r="H49" s="191">
        <v>1110</v>
      </c>
      <c r="I49" s="17"/>
    </row>
    <row r="50" spans="1:9" hidden="1" x14ac:dyDescent="0.25">
      <c r="A50" s="1133" t="s">
        <v>333</v>
      </c>
      <c r="B50" s="1134"/>
      <c r="C50" s="1134"/>
      <c r="D50" s="1134"/>
      <c r="E50" s="188" t="s">
        <v>6</v>
      </c>
      <c r="F50" s="189">
        <f t="shared" si="8"/>
        <v>896.50000000000011</v>
      </c>
      <c r="G50" s="485">
        <f t="shared" si="9"/>
        <v>855.75</v>
      </c>
      <c r="H50" s="191">
        <v>815</v>
      </c>
      <c r="I50" s="17"/>
    </row>
    <row r="51" spans="1:9" hidden="1" x14ac:dyDescent="0.25">
      <c r="A51" s="1133" t="s">
        <v>334</v>
      </c>
      <c r="B51" s="1134"/>
      <c r="C51" s="1134"/>
      <c r="D51" s="1134"/>
      <c r="E51" s="188" t="s">
        <v>335</v>
      </c>
      <c r="F51" s="189">
        <f t="shared" si="8"/>
        <v>70.400000000000006</v>
      </c>
      <c r="G51" s="485">
        <f t="shared" si="9"/>
        <v>67.2</v>
      </c>
      <c r="H51" s="191">
        <v>64</v>
      </c>
      <c r="I51" s="17"/>
    </row>
    <row r="52" spans="1:9" hidden="1" x14ac:dyDescent="0.25">
      <c r="A52" s="1133" t="s">
        <v>336</v>
      </c>
      <c r="B52" s="1134"/>
      <c r="C52" s="1134"/>
      <c r="D52" s="1134"/>
      <c r="E52" s="188" t="s">
        <v>6</v>
      </c>
      <c r="F52" s="189">
        <f t="shared" si="8"/>
        <v>660</v>
      </c>
      <c r="G52" s="485">
        <f t="shared" si="9"/>
        <v>630</v>
      </c>
      <c r="H52" s="191">
        <v>600</v>
      </c>
      <c r="I52" s="17"/>
    </row>
    <row r="53" spans="1:9" hidden="1" x14ac:dyDescent="0.25">
      <c r="A53" s="1133" t="s">
        <v>337</v>
      </c>
      <c r="B53" s="1134"/>
      <c r="C53" s="1134"/>
      <c r="D53" s="1134"/>
      <c r="E53" s="188" t="s">
        <v>6</v>
      </c>
      <c r="F53" s="189">
        <f t="shared" si="8"/>
        <v>423.50000000000006</v>
      </c>
      <c r="G53" s="485">
        <f t="shared" si="9"/>
        <v>404.25</v>
      </c>
      <c r="H53" s="191">
        <v>385</v>
      </c>
      <c r="I53" s="17"/>
    </row>
    <row r="54" spans="1:9" hidden="1" x14ac:dyDescent="0.25">
      <c r="A54" s="1133" t="s">
        <v>338</v>
      </c>
      <c r="B54" s="1134"/>
      <c r="C54" s="1134"/>
      <c r="D54" s="1134"/>
      <c r="E54" s="188" t="s">
        <v>6</v>
      </c>
      <c r="F54" s="189">
        <f t="shared" si="8"/>
        <v>1210</v>
      </c>
      <c r="G54" s="485">
        <f t="shared" si="9"/>
        <v>1155</v>
      </c>
      <c r="H54" s="191">
        <v>1100</v>
      </c>
      <c r="I54" s="17"/>
    </row>
    <row r="55" spans="1:9" hidden="1" x14ac:dyDescent="0.25">
      <c r="A55" s="1133" t="s">
        <v>339</v>
      </c>
      <c r="B55" s="1134"/>
      <c r="C55" s="1134"/>
      <c r="D55" s="1134"/>
      <c r="E55" s="188" t="s">
        <v>6</v>
      </c>
      <c r="F55" s="189">
        <f t="shared" si="8"/>
        <v>550</v>
      </c>
      <c r="G55" s="485">
        <f t="shared" si="9"/>
        <v>525</v>
      </c>
      <c r="H55" s="191">
        <v>500</v>
      </c>
      <c r="I55" s="17"/>
    </row>
    <row r="56" spans="1:9" hidden="1" x14ac:dyDescent="0.25">
      <c r="A56" s="1135" t="s">
        <v>340</v>
      </c>
      <c r="B56" s="1136"/>
      <c r="C56" s="1136"/>
      <c r="D56" s="1136"/>
      <c r="E56" s="502" t="s">
        <v>6</v>
      </c>
      <c r="F56" s="503">
        <f t="shared" si="8"/>
        <v>586.30000000000007</v>
      </c>
      <c r="G56" s="504">
        <f t="shared" si="9"/>
        <v>559.65</v>
      </c>
      <c r="H56" s="573">
        <v>533</v>
      </c>
      <c r="I56" s="17"/>
    </row>
    <row r="57" spans="1:9" x14ac:dyDescent="0.25">
      <c r="A57" s="575" t="s">
        <v>800</v>
      </c>
      <c r="B57" s="571">
        <v>3.5</v>
      </c>
      <c r="C57" s="571" t="s">
        <v>293</v>
      </c>
      <c r="D57" s="572" t="s">
        <v>801</v>
      </c>
      <c r="E57" s="571">
        <v>28</v>
      </c>
      <c r="F57" s="571" t="s">
        <v>30</v>
      </c>
      <c r="G57" s="574">
        <v>710</v>
      </c>
      <c r="H57" s="572"/>
      <c r="I57" s="572"/>
    </row>
    <row r="58" spans="1:9" x14ac:dyDescent="0.25">
      <c r="A58" s="575" t="s">
        <v>802</v>
      </c>
      <c r="B58" s="571">
        <v>2.5</v>
      </c>
      <c r="C58" s="571" t="s">
        <v>293</v>
      </c>
      <c r="D58" s="572" t="s">
        <v>801</v>
      </c>
      <c r="E58" s="571">
        <v>42</v>
      </c>
      <c r="F58" s="571" t="s">
        <v>30</v>
      </c>
      <c r="G58" s="574">
        <v>625</v>
      </c>
      <c r="H58" s="572"/>
      <c r="I58" s="572"/>
    </row>
    <row r="60" spans="1:9" ht="24.75" customHeight="1" x14ac:dyDescent="0.25">
      <c r="A60" s="1102" t="s">
        <v>803</v>
      </c>
      <c r="B60" s="1103"/>
      <c r="C60" s="1103"/>
      <c r="D60" s="1103"/>
      <c r="E60" s="1103"/>
      <c r="F60" s="1103"/>
      <c r="G60" s="1103"/>
      <c r="H60" s="1103"/>
      <c r="I60" s="1104"/>
    </row>
    <row r="61" spans="1:9" ht="15.75" thickBot="1" x14ac:dyDescent="0.3"/>
    <row r="62" spans="1:9" x14ac:dyDescent="0.25">
      <c r="A62" s="496" t="s">
        <v>0</v>
      </c>
      <c r="B62" s="1106" t="s">
        <v>805</v>
      </c>
      <c r="C62" s="1106"/>
      <c r="D62" s="497" t="s">
        <v>13</v>
      </c>
      <c r="E62" s="1106" t="s">
        <v>806</v>
      </c>
      <c r="F62" s="1106"/>
      <c r="G62" s="1106" t="s">
        <v>807</v>
      </c>
      <c r="H62" s="1107"/>
    </row>
    <row r="63" spans="1:9" ht="35.25" customHeight="1" x14ac:dyDescent="0.25">
      <c r="A63" s="498" t="s">
        <v>870</v>
      </c>
      <c r="B63" s="1099" t="s">
        <v>869</v>
      </c>
      <c r="C63" s="1099"/>
      <c r="D63" s="499" t="s">
        <v>6</v>
      </c>
      <c r="E63" s="1099">
        <v>1300</v>
      </c>
      <c r="F63" s="1099"/>
      <c r="G63" s="1099">
        <v>1150</v>
      </c>
      <c r="H63" s="1105"/>
    </row>
    <row r="64" spans="1:9" ht="30" x14ac:dyDescent="0.25">
      <c r="A64" s="498" t="s">
        <v>342</v>
      </c>
      <c r="B64" s="1099" t="s">
        <v>804</v>
      </c>
      <c r="C64" s="1099"/>
      <c r="D64" s="499" t="s">
        <v>6</v>
      </c>
      <c r="E64" s="1099">
        <v>1500</v>
      </c>
      <c r="F64" s="1099"/>
      <c r="G64" s="1100">
        <v>1350</v>
      </c>
      <c r="H64" s="1101"/>
    </row>
    <row r="65" spans="1:8" ht="33" hidden="1" customHeight="1" x14ac:dyDescent="0.25">
      <c r="A65" s="498" t="s">
        <v>808</v>
      </c>
      <c r="B65" s="1099" t="s">
        <v>810</v>
      </c>
      <c r="C65" s="1099"/>
      <c r="D65" s="499" t="s">
        <v>6</v>
      </c>
      <c r="E65" s="1099"/>
      <c r="F65" s="1099"/>
      <c r="G65" s="1100"/>
      <c r="H65" s="1101"/>
    </row>
    <row r="66" spans="1:8" ht="26.25" customHeight="1" thickBot="1" x14ac:dyDescent="0.3">
      <c r="A66" s="500" t="s">
        <v>809</v>
      </c>
      <c r="B66" s="1096" t="s">
        <v>811</v>
      </c>
      <c r="C66" s="1096"/>
      <c r="D66" s="501" t="s">
        <v>6</v>
      </c>
      <c r="E66" s="1096">
        <v>1650</v>
      </c>
      <c r="F66" s="1096"/>
      <c r="G66" s="1097">
        <v>1400</v>
      </c>
      <c r="H66" s="1098"/>
    </row>
    <row r="68" spans="1:8" x14ac:dyDescent="0.25">
      <c r="C68"/>
      <c r="D68"/>
    </row>
  </sheetData>
  <mergeCells count="46">
    <mergeCell ref="A48:D48"/>
    <mergeCell ref="A49:D49"/>
    <mergeCell ref="A56:D56"/>
    <mergeCell ref="F44:H44"/>
    <mergeCell ref="A42:H42"/>
    <mergeCell ref="A50:D50"/>
    <mergeCell ref="A51:D51"/>
    <mergeCell ref="A52:D52"/>
    <mergeCell ref="A53:D53"/>
    <mergeCell ref="A54:D54"/>
    <mergeCell ref="A55:D55"/>
    <mergeCell ref="A45:D45"/>
    <mergeCell ref="A46:D46"/>
    <mergeCell ref="A47:D47"/>
    <mergeCell ref="A34:I34"/>
    <mergeCell ref="G2:I2"/>
    <mergeCell ref="A19:I19"/>
    <mergeCell ref="A44:D44"/>
    <mergeCell ref="A2:A3"/>
    <mergeCell ref="A5:I5"/>
    <mergeCell ref="A10:I10"/>
    <mergeCell ref="A11:I11"/>
    <mergeCell ref="A4:I4"/>
    <mergeCell ref="A18:I18"/>
    <mergeCell ref="F2:F3"/>
    <mergeCell ref="E2:E3"/>
    <mergeCell ref="D2:D3"/>
    <mergeCell ref="C2:C3"/>
    <mergeCell ref="B2:B3"/>
    <mergeCell ref="A27:I27"/>
    <mergeCell ref="A60:I60"/>
    <mergeCell ref="B63:C63"/>
    <mergeCell ref="E63:F63"/>
    <mergeCell ref="G63:H63"/>
    <mergeCell ref="G62:H62"/>
    <mergeCell ref="E62:F62"/>
    <mergeCell ref="B62:C62"/>
    <mergeCell ref="B66:C66"/>
    <mergeCell ref="E66:F66"/>
    <mergeCell ref="G66:H66"/>
    <mergeCell ref="B64:C64"/>
    <mergeCell ref="B65:C65"/>
    <mergeCell ref="E64:F64"/>
    <mergeCell ref="E65:F65"/>
    <mergeCell ref="G64:H64"/>
    <mergeCell ref="G65:H65"/>
  </mergeCells>
  <pageMargins left="0.55118110236220474" right="0.31496062992125984" top="1.3385826771653544" bottom="0.27559055118110237" header="0.31496062992125984" footer="0.31496062992125984"/>
  <pageSetup paperSize="9" scale="84" orientation="portrait" horizontalDpi="300" verticalDpi="300" r:id="rId1"/>
  <headerFooter>
    <oddHeader>&amp;L&amp;"-,полужирный"&amp;12&amp;U&amp;KC00000Соглашение - всегда успех!&amp;CНАПЛАВЛЯЕМЫЕ КРОВЕЛЬНЫЕ МАТЕРИАЛЫ&amp;R&amp;G</oddHeader>
    <oddFooter>&amp;Cг.Новокузнецк, ул.Производственная, д.9, оф.13тел./ф.(3843) 930-125 e-mail:   td-аccord@mail.ru</oddFooter>
  </headerFooter>
  <drawing r:id="rId2"/>
  <legacy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4:L63"/>
  <sheetViews>
    <sheetView zoomScaleNormal="100" zoomScaleSheetLayoutView="100" workbookViewId="0">
      <selection activeCell="C15" sqref="C15:C16"/>
    </sheetView>
  </sheetViews>
  <sheetFormatPr defaultRowHeight="12.75" x14ac:dyDescent="0.2"/>
  <cols>
    <col min="1" max="1" width="42.7109375" style="372" customWidth="1"/>
    <col min="2" max="2" width="10" style="372" customWidth="1"/>
    <col min="3" max="3" width="12.140625" style="372" customWidth="1"/>
    <col min="4" max="4" width="11.85546875" style="372" customWidth="1"/>
    <col min="5" max="5" width="9.140625" style="372"/>
    <col min="6" max="6" width="11.140625" style="372" customWidth="1"/>
    <col min="7" max="7" width="0" style="372" hidden="1" customWidth="1"/>
    <col min="8" max="8" width="9.140625" style="372"/>
    <col min="9" max="9" width="6.28515625" style="372" customWidth="1"/>
    <col min="10" max="256" width="9.140625" style="372"/>
    <col min="257" max="257" width="38.85546875" style="372" customWidth="1"/>
    <col min="258" max="258" width="10" style="372" customWidth="1"/>
    <col min="259" max="259" width="12.140625" style="372" customWidth="1"/>
    <col min="260" max="260" width="11.85546875" style="372" customWidth="1"/>
    <col min="261" max="261" width="9.140625" style="372"/>
    <col min="262" max="262" width="11.140625" style="372" customWidth="1"/>
    <col min="263" max="263" width="0" style="372" hidden="1" customWidth="1"/>
    <col min="264" max="264" width="9.140625" style="372"/>
    <col min="265" max="265" width="6.28515625" style="372" customWidth="1"/>
    <col min="266" max="512" width="9.140625" style="372"/>
    <col min="513" max="513" width="38.85546875" style="372" customWidth="1"/>
    <col min="514" max="514" width="10" style="372" customWidth="1"/>
    <col min="515" max="515" width="12.140625" style="372" customWidth="1"/>
    <col min="516" max="516" width="11.85546875" style="372" customWidth="1"/>
    <col min="517" max="517" width="9.140625" style="372"/>
    <col min="518" max="518" width="11.140625" style="372" customWidth="1"/>
    <col min="519" max="519" width="0" style="372" hidden="1" customWidth="1"/>
    <col min="520" max="520" width="9.140625" style="372"/>
    <col min="521" max="521" width="6.28515625" style="372" customWidth="1"/>
    <col min="522" max="768" width="9.140625" style="372"/>
    <col min="769" max="769" width="38.85546875" style="372" customWidth="1"/>
    <col min="770" max="770" width="10" style="372" customWidth="1"/>
    <col min="771" max="771" width="12.140625" style="372" customWidth="1"/>
    <col min="772" max="772" width="11.85546875" style="372" customWidth="1"/>
    <col min="773" max="773" width="9.140625" style="372"/>
    <col min="774" max="774" width="11.140625" style="372" customWidth="1"/>
    <col min="775" max="775" width="0" style="372" hidden="1" customWidth="1"/>
    <col min="776" max="776" width="9.140625" style="372"/>
    <col min="777" max="777" width="6.28515625" style="372" customWidth="1"/>
    <col min="778" max="1024" width="9.140625" style="372"/>
    <col min="1025" max="1025" width="38.85546875" style="372" customWidth="1"/>
    <col min="1026" max="1026" width="10" style="372" customWidth="1"/>
    <col min="1027" max="1027" width="12.140625" style="372" customWidth="1"/>
    <col min="1028" max="1028" width="11.85546875" style="372" customWidth="1"/>
    <col min="1029" max="1029" width="9.140625" style="372"/>
    <col min="1030" max="1030" width="11.140625" style="372" customWidth="1"/>
    <col min="1031" max="1031" width="0" style="372" hidden="1" customWidth="1"/>
    <col min="1032" max="1032" width="9.140625" style="372"/>
    <col min="1033" max="1033" width="6.28515625" style="372" customWidth="1"/>
    <col min="1034" max="1280" width="9.140625" style="372"/>
    <col min="1281" max="1281" width="38.85546875" style="372" customWidth="1"/>
    <col min="1282" max="1282" width="10" style="372" customWidth="1"/>
    <col min="1283" max="1283" width="12.140625" style="372" customWidth="1"/>
    <col min="1284" max="1284" width="11.85546875" style="372" customWidth="1"/>
    <col min="1285" max="1285" width="9.140625" style="372"/>
    <col min="1286" max="1286" width="11.140625" style="372" customWidth="1"/>
    <col min="1287" max="1287" width="0" style="372" hidden="1" customWidth="1"/>
    <col min="1288" max="1288" width="9.140625" style="372"/>
    <col min="1289" max="1289" width="6.28515625" style="372" customWidth="1"/>
    <col min="1290" max="1536" width="9.140625" style="372"/>
    <col min="1537" max="1537" width="38.85546875" style="372" customWidth="1"/>
    <col min="1538" max="1538" width="10" style="372" customWidth="1"/>
    <col min="1539" max="1539" width="12.140625" style="372" customWidth="1"/>
    <col min="1540" max="1540" width="11.85546875" style="372" customWidth="1"/>
    <col min="1541" max="1541" width="9.140625" style="372"/>
    <col min="1542" max="1542" width="11.140625" style="372" customWidth="1"/>
    <col min="1543" max="1543" width="0" style="372" hidden="1" customWidth="1"/>
    <col min="1544" max="1544" width="9.140625" style="372"/>
    <col min="1545" max="1545" width="6.28515625" style="372" customWidth="1"/>
    <col min="1546" max="1792" width="9.140625" style="372"/>
    <col min="1793" max="1793" width="38.85546875" style="372" customWidth="1"/>
    <col min="1794" max="1794" width="10" style="372" customWidth="1"/>
    <col min="1795" max="1795" width="12.140625" style="372" customWidth="1"/>
    <col min="1796" max="1796" width="11.85546875" style="372" customWidth="1"/>
    <col min="1797" max="1797" width="9.140625" style="372"/>
    <col min="1798" max="1798" width="11.140625" style="372" customWidth="1"/>
    <col min="1799" max="1799" width="0" style="372" hidden="1" customWidth="1"/>
    <col min="1800" max="1800" width="9.140625" style="372"/>
    <col min="1801" max="1801" width="6.28515625" style="372" customWidth="1"/>
    <col min="1802" max="2048" width="9.140625" style="372"/>
    <col min="2049" max="2049" width="38.85546875" style="372" customWidth="1"/>
    <col min="2050" max="2050" width="10" style="372" customWidth="1"/>
    <col min="2051" max="2051" width="12.140625" style="372" customWidth="1"/>
    <col min="2052" max="2052" width="11.85546875" style="372" customWidth="1"/>
    <col min="2053" max="2053" width="9.140625" style="372"/>
    <col min="2054" max="2054" width="11.140625" style="372" customWidth="1"/>
    <col min="2055" max="2055" width="0" style="372" hidden="1" customWidth="1"/>
    <col min="2056" max="2056" width="9.140625" style="372"/>
    <col min="2057" max="2057" width="6.28515625" style="372" customWidth="1"/>
    <col min="2058" max="2304" width="9.140625" style="372"/>
    <col min="2305" max="2305" width="38.85546875" style="372" customWidth="1"/>
    <col min="2306" max="2306" width="10" style="372" customWidth="1"/>
    <col min="2307" max="2307" width="12.140625" style="372" customWidth="1"/>
    <col min="2308" max="2308" width="11.85546875" style="372" customWidth="1"/>
    <col min="2309" max="2309" width="9.140625" style="372"/>
    <col min="2310" max="2310" width="11.140625" style="372" customWidth="1"/>
    <col min="2311" max="2311" width="0" style="372" hidden="1" customWidth="1"/>
    <col min="2312" max="2312" width="9.140625" style="372"/>
    <col min="2313" max="2313" width="6.28515625" style="372" customWidth="1"/>
    <col min="2314" max="2560" width="9.140625" style="372"/>
    <col min="2561" max="2561" width="38.85546875" style="372" customWidth="1"/>
    <col min="2562" max="2562" width="10" style="372" customWidth="1"/>
    <col min="2563" max="2563" width="12.140625" style="372" customWidth="1"/>
    <col min="2564" max="2564" width="11.85546875" style="372" customWidth="1"/>
    <col min="2565" max="2565" width="9.140625" style="372"/>
    <col min="2566" max="2566" width="11.140625" style="372" customWidth="1"/>
    <col min="2567" max="2567" width="0" style="372" hidden="1" customWidth="1"/>
    <col min="2568" max="2568" width="9.140625" style="372"/>
    <col min="2569" max="2569" width="6.28515625" style="372" customWidth="1"/>
    <col min="2570" max="2816" width="9.140625" style="372"/>
    <col min="2817" max="2817" width="38.85546875" style="372" customWidth="1"/>
    <col min="2818" max="2818" width="10" style="372" customWidth="1"/>
    <col min="2819" max="2819" width="12.140625" style="372" customWidth="1"/>
    <col min="2820" max="2820" width="11.85546875" style="372" customWidth="1"/>
    <col min="2821" max="2821" width="9.140625" style="372"/>
    <col min="2822" max="2822" width="11.140625" style="372" customWidth="1"/>
    <col min="2823" max="2823" width="0" style="372" hidden="1" customWidth="1"/>
    <col min="2824" max="2824" width="9.140625" style="372"/>
    <col min="2825" max="2825" width="6.28515625" style="372" customWidth="1"/>
    <col min="2826" max="3072" width="9.140625" style="372"/>
    <col min="3073" max="3073" width="38.85546875" style="372" customWidth="1"/>
    <col min="3074" max="3074" width="10" style="372" customWidth="1"/>
    <col min="3075" max="3075" width="12.140625" style="372" customWidth="1"/>
    <col min="3076" max="3076" width="11.85546875" style="372" customWidth="1"/>
    <col min="3077" max="3077" width="9.140625" style="372"/>
    <col min="3078" max="3078" width="11.140625" style="372" customWidth="1"/>
    <col min="3079" max="3079" width="0" style="372" hidden="1" customWidth="1"/>
    <col min="3080" max="3080" width="9.140625" style="372"/>
    <col min="3081" max="3081" width="6.28515625" style="372" customWidth="1"/>
    <col min="3082" max="3328" width="9.140625" style="372"/>
    <col min="3329" max="3329" width="38.85546875" style="372" customWidth="1"/>
    <col min="3330" max="3330" width="10" style="372" customWidth="1"/>
    <col min="3331" max="3331" width="12.140625" style="372" customWidth="1"/>
    <col min="3332" max="3332" width="11.85546875" style="372" customWidth="1"/>
    <col min="3333" max="3333" width="9.140625" style="372"/>
    <col min="3334" max="3334" width="11.140625" style="372" customWidth="1"/>
    <col min="3335" max="3335" width="0" style="372" hidden="1" customWidth="1"/>
    <col min="3336" max="3336" width="9.140625" style="372"/>
    <col min="3337" max="3337" width="6.28515625" style="372" customWidth="1"/>
    <col min="3338" max="3584" width="9.140625" style="372"/>
    <col min="3585" max="3585" width="38.85546875" style="372" customWidth="1"/>
    <col min="3586" max="3586" width="10" style="372" customWidth="1"/>
    <col min="3587" max="3587" width="12.140625" style="372" customWidth="1"/>
    <col min="3588" max="3588" width="11.85546875" style="372" customWidth="1"/>
    <col min="3589" max="3589" width="9.140625" style="372"/>
    <col min="3590" max="3590" width="11.140625" style="372" customWidth="1"/>
    <col min="3591" max="3591" width="0" style="372" hidden="1" customWidth="1"/>
    <col min="3592" max="3592" width="9.140625" style="372"/>
    <col min="3593" max="3593" width="6.28515625" style="372" customWidth="1"/>
    <col min="3594" max="3840" width="9.140625" style="372"/>
    <col min="3841" max="3841" width="38.85546875" style="372" customWidth="1"/>
    <col min="3842" max="3842" width="10" style="372" customWidth="1"/>
    <col min="3843" max="3843" width="12.140625" style="372" customWidth="1"/>
    <col min="3844" max="3844" width="11.85546875" style="372" customWidth="1"/>
    <col min="3845" max="3845" width="9.140625" style="372"/>
    <col min="3846" max="3846" width="11.140625" style="372" customWidth="1"/>
    <col min="3847" max="3847" width="0" style="372" hidden="1" customWidth="1"/>
    <col min="3848" max="3848" width="9.140625" style="372"/>
    <col min="3849" max="3849" width="6.28515625" style="372" customWidth="1"/>
    <col min="3850" max="4096" width="9.140625" style="372"/>
    <col min="4097" max="4097" width="38.85546875" style="372" customWidth="1"/>
    <col min="4098" max="4098" width="10" style="372" customWidth="1"/>
    <col min="4099" max="4099" width="12.140625" style="372" customWidth="1"/>
    <col min="4100" max="4100" width="11.85546875" style="372" customWidth="1"/>
    <col min="4101" max="4101" width="9.140625" style="372"/>
    <col min="4102" max="4102" width="11.140625" style="372" customWidth="1"/>
    <col min="4103" max="4103" width="0" style="372" hidden="1" customWidth="1"/>
    <col min="4104" max="4104" width="9.140625" style="372"/>
    <col min="4105" max="4105" width="6.28515625" style="372" customWidth="1"/>
    <col min="4106" max="4352" width="9.140625" style="372"/>
    <col min="4353" max="4353" width="38.85546875" style="372" customWidth="1"/>
    <col min="4354" max="4354" width="10" style="372" customWidth="1"/>
    <col min="4355" max="4355" width="12.140625" style="372" customWidth="1"/>
    <col min="4356" max="4356" width="11.85546875" style="372" customWidth="1"/>
    <col min="4357" max="4357" width="9.140625" style="372"/>
    <col min="4358" max="4358" width="11.140625" style="372" customWidth="1"/>
    <col min="4359" max="4359" width="0" style="372" hidden="1" customWidth="1"/>
    <col min="4360" max="4360" width="9.140625" style="372"/>
    <col min="4361" max="4361" width="6.28515625" style="372" customWidth="1"/>
    <col min="4362" max="4608" width="9.140625" style="372"/>
    <col min="4609" max="4609" width="38.85546875" style="372" customWidth="1"/>
    <col min="4610" max="4610" width="10" style="372" customWidth="1"/>
    <col min="4611" max="4611" width="12.140625" style="372" customWidth="1"/>
    <col min="4612" max="4612" width="11.85546875" style="372" customWidth="1"/>
    <col min="4613" max="4613" width="9.140625" style="372"/>
    <col min="4614" max="4614" width="11.140625" style="372" customWidth="1"/>
    <col min="4615" max="4615" width="0" style="372" hidden="1" customWidth="1"/>
    <col min="4616" max="4616" width="9.140625" style="372"/>
    <col min="4617" max="4617" width="6.28515625" style="372" customWidth="1"/>
    <col min="4618" max="4864" width="9.140625" style="372"/>
    <col min="4865" max="4865" width="38.85546875" style="372" customWidth="1"/>
    <col min="4866" max="4866" width="10" style="372" customWidth="1"/>
    <col min="4867" max="4867" width="12.140625" style="372" customWidth="1"/>
    <col min="4868" max="4868" width="11.85546875" style="372" customWidth="1"/>
    <col min="4869" max="4869" width="9.140625" style="372"/>
    <col min="4870" max="4870" width="11.140625" style="372" customWidth="1"/>
    <col min="4871" max="4871" width="0" style="372" hidden="1" customWidth="1"/>
    <col min="4872" max="4872" width="9.140625" style="372"/>
    <col min="4873" max="4873" width="6.28515625" style="372" customWidth="1"/>
    <col min="4874" max="5120" width="9.140625" style="372"/>
    <col min="5121" max="5121" width="38.85546875" style="372" customWidth="1"/>
    <col min="5122" max="5122" width="10" style="372" customWidth="1"/>
    <col min="5123" max="5123" width="12.140625" style="372" customWidth="1"/>
    <col min="5124" max="5124" width="11.85546875" style="372" customWidth="1"/>
    <col min="5125" max="5125" width="9.140625" style="372"/>
    <col min="5126" max="5126" width="11.140625" style="372" customWidth="1"/>
    <col min="5127" max="5127" width="0" style="372" hidden="1" customWidth="1"/>
    <col min="5128" max="5128" width="9.140625" style="372"/>
    <col min="5129" max="5129" width="6.28515625" style="372" customWidth="1"/>
    <col min="5130" max="5376" width="9.140625" style="372"/>
    <col min="5377" max="5377" width="38.85546875" style="372" customWidth="1"/>
    <col min="5378" max="5378" width="10" style="372" customWidth="1"/>
    <col min="5379" max="5379" width="12.140625" style="372" customWidth="1"/>
    <col min="5380" max="5380" width="11.85546875" style="372" customWidth="1"/>
    <col min="5381" max="5381" width="9.140625" style="372"/>
    <col min="5382" max="5382" width="11.140625" style="372" customWidth="1"/>
    <col min="5383" max="5383" width="0" style="372" hidden="1" customWidth="1"/>
    <col min="5384" max="5384" width="9.140625" style="372"/>
    <col min="5385" max="5385" width="6.28515625" style="372" customWidth="1"/>
    <col min="5386" max="5632" width="9.140625" style="372"/>
    <col min="5633" max="5633" width="38.85546875" style="372" customWidth="1"/>
    <col min="5634" max="5634" width="10" style="372" customWidth="1"/>
    <col min="5635" max="5635" width="12.140625" style="372" customWidth="1"/>
    <col min="5636" max="5636" width="11.85546875" style="372" customWidth="1"/>
    <col min="5637" max="5637" width="9.140625" style="372"/>
    <col min="5638" max="5638" width="11.140625" style="372" customWidth="1"/>
    <col min="5639" max="5639" width="0" style="372" hidden="1" customWidth="1"/>
    <col min="5640" max="5640" width="9.140625" style="372"/>
    <col min="5641" max="5641" width="6.28515625" style="372" customWidth="1"/>
    <col min="5642" max="5888" width="9.140625" style="372"/>
    <col min="5889" max="5889" width="38.85546875" style="372" customWidth="1"/>
    <col min="5890" max="5890" width="10" style="372" customWidth="1"/>
    <col min="5891" max="5891" width="12.140625" style="372" customWidth="1"/>
    <col min="5892" max="5892" width="11.85546875" style="372" customWidth="1"/>
    <col min="5893" max="5893" width="9.140625" style="372"/>
    <col min="5894" max="5894" width="11.140625" style="372" customWidth="1"/>
    <col min="5895" max="5895" width="0" style="372" hidden="1" customWidth="1"/>
    <col min="5896" max="5896" width="9.140625" style="372"/>
    <col min="5897" max="5897" width="6.28515625" style="372" customWidth="1"/>
    <col min="5898" max="6144" width="9.140625" style="372"/>
    <col min="6145" max="6145" width="38.85546875" style="372" customWidth="1"/>
    <col min="6146" max="6146" width="10" style="372" customWidth="1"/>
    <col min="6147" max="6147" width="12.140625" style="372" customWidth="1"/>
    <col min="6148" max="6148" width="11.85546875" style="372" customWidth="1"/>
    <col min="6149" max="6149" width="9.140625" style="372"/>
    <col min="6150" max="6150" width="11.140625" style="372" customWidth="1"/>
    <col min="6151" max="6151" width="0" style="372" hidden="1" customWidth="1"/>
    <col min="6152" max="6152" width="9.140625" style="372"/>
    <col min="6153" max="6153" width="6.28515625" style="372" customWidth="1"/>
    <col min="6154" max="6400" width="9.140625" style="372"/>
    <col min="6401" max="6401" width="38.85546875" style="372" customWidth="1"/>
    <col min="6402" max="6402" width="10" style="372" customWidth="1"/>
    <col min="6403" max="6403" width="12.140625" style="372" customWidth="1"/>
    <col min="6404" max="6404" width="11.85546875" style="372" customWidth="1"/>
    <col min="6405" max="6405" width="9.140625" style="372"/>
    <col min="6406" max="6406" width="11.140625" style="372" customWidth="1"/>
    <col min="6407" max="6407" width="0" style="372" hidden="1" customWidth="1"/>
    <col min="6408" max="6408" width="9.140625" style="372"/>
    <col min="6409" max="6409" width="6.28515625" style="372" customWidth="1"/>
    <col min="6410" max="6656" width="9.140625" style="372"/>
    <col min="6657" max="6657" width="38.85546875" style="372" customWidth="1"/>
    <col min="6658" max="6658" width="10" style="372" customWidth="1"/>
    <col min="6659" max="6659" width="12.140625" style="372" customWidth="1"/>
    <col min="6660" max="6660" width="11.85546875" style="372" customWidth="1"/>
    <col min="6661" max="6661" width="9.140625" style="372"/>
    <col min="6662" max="6662" width="11.140625" style="372" customWidth="1"/>
    <col min="6663" max="6663" width="0" style="372" hidden="1" customWidth="1"/>
    <col min="6664" max="6664" width="9.140625" style="372"/>
    <col min="6665" max="6665" width="6.28515625" style="372" customWidth="1"/>
    <col min="6666" max="6912" width="9.140625" style="372"/>
    <col min="6913" max="6913" width="38.85546875" style="372" customWidth="1"/>
    <col min="6914" max="6914" width="10" style="372" customWidth="1"/>
    <col min="6915" max="6915" width="12.140625" style="372" customWidth="1"/>
    <col min="6916" max="6916" width="11.85546875" style="372" customWidth="1"/>
    <col min="6917" max="6917" width="9.140625" style="372"/>
    <col min="6918" max="6918" width="11.140625" style="372" customWidth="1"/>
    <col min="6919" max="6919" width="0" style="372" hidden="1" customWidth="1"/>
    <col min="6920" max="6920" width="9.140625" style="372"/>
    <col min="6921" max="6921" width="6.28515625" style="372" customWidth="1"/>
    <col min="6922" max="7168" width="9.140625" style="372"/>
    <col min="7169" max="7169" width="38.85546875" style="372" customWidth="1"/>
    <col min="7170" max="7170" width="10" style="372" customWidth="1"/>
    <col min="7171" max="7171" width="12.140625" style="372" customWidth="1"/>
    <col min="7172" max="7172" width="11.85546875" style="372" customWidth="1"/>
    <col min="7173" max="7173" width="9.140625" style="372"/>
    <col min="7174" max="7174" width="11.140625" style="372" customWidth="1"/>
    <col min="7175" max="7175" width="0" style="372" hidden="1" customWidth="1"/>
    <col min="7176" max="7176" width="9.140625" style="372"/>
    <col min="7177" max="7177" width="6.28515625" style="372" customWidth="1"/>
    <col min="7178" max="7424" width="9.140625" style="372"/>
    <col min="7425" max="7425" width="38.85546875" style="372" customWidth="1"/>
    <col min="7426" max="7426" width="10" style="372" customWidth="1"/>
    <col min="7427" max="7427" width="12.140625" style="372" customWidth="1"/>
    <col min="7428" max="7428" width="11.85546875" style="372" customWidth="1"/>
    <col min="7429" max="7429" width="9.140625" style="372"/>
    <col min="7430" max="7430" width="11.140625" style="372" customWidth="1"/>
    <col min="7431" max="7431" width="0" style="372" hidden="1" customWidth="1"/>
    <col min="7432" max="7432" width="9.140625" style="372"/>
    <col min="7433" max="7433" width="6.28515625" style="372" customWidth="1"/>
    <col min="7434" max="7680" width="9.140625" style="372"/>
    <col min="7681" max="7681" width="38.85546875" style="372" customWidth="1"/>
    <col min="7682" max="7682" width="10" style="372" customWidth="1"/>
    <col min="7683" max="7683" width="12.140625" style="372" customWidth="1"/>
    <col min="7684" max="7684" width="11.85546875" style="372" customWidth="1"/>
    <col min="7685" max="7685" width="9.140625" style="372"/>
    <col min="7686" max="7686" width="11.140625" style="372" customWidth="1"/>
    <col min="7687" max="7687" width="0" style="372" hidden="1" customWidth="1"/>
    <col min="7688" max="7688" width="9.140625" style="372"/>
    <col min="7689" max="7689" width="6.28515625" style="372" customWidth="1"/>
    <col min="7690" max="7936" width="9.140625" style="372"/>
    <col min="7937" max="7937" width="38.85546875" style="372" customWidth="1"/>
    <col min="7938" max="7938" width="10" style="372" customWidth="1"/>
    <col min="7939" max="7939" width="12.140625" style="372" customWidth="1"/>
    <col min="7940" max="7940" width="11.85546875" style="372" customWidth="1"/>
    <col min="7941" max="7941" width="9.140625" style="372"/>
    <col min="7942" max="7942" width="11.140625" style="372" customWidth="1"/>
    <col min="7943" max="7943" width="0" style="372" hidden="1" customWidth="1"/>
    <col min="7944" max="7944" width="9.140625" style="372"/>
    <col min="7945" max="7945" width="6.28515625" style="372" customWidth="1"/>
    <col min="7946" max="8192" width="9.140625" style="372"/>
    <col min="8193" max="8193" width="38.85546875" style="372" customWidth="1"/>
    <col min="8194" max="8194" width="10" style="372" customWidth="1"/>
    <col min="8195" max="8195" width="12.140625" style="372" customWidth="1"/>
    <col min="8196" max="8196" width="11.85546875" style="372" customWidth="1"/>
    <col min="8197" max="8197" width="9.140625" style="372"/>
    <col min="8198" max="8198" width="11.140625" style="372" customWidth="1"/>
    <col min="8199" max="8199" width="0" style="372" hidden="1" customWidth="1"/>
    <col min="8200" max="8200" width="9.140625" style="372"/>
    <col min="8201" max="8201" width="6.28515625" style="372" customWidth="1"/>
    <col min="8202" max="8448" width="9.140625" style="372"/>
    <col min="8449" max="8449" width="38.85546875" style="372" customWidth="1"/>
    <col min="8450" max="8450" width="10" style="372" customWidth="1"/>
    <col min="8451" max="8451" width="12.140625" style="372" customWidth="1"/>
    <col min="8452" max="8452" width="11.85546875" style="372" customWidth="1"/>
    <col min="8453" max="8453" width="9.140625" style="372"/>
    <col min="8454" max="8454" width="11.140625" style="372" customWidth="1"/>
    <col min="8455" max="8455" width="0" style="372" hidden="1" customWidth="1"/>
    <col min="8456" max="8456" width="9.140625" style="372"/>
    <col min="8457" max="8457" width="6.28515625" style="372" customWidth="1"/>
    <col min="8458" max="8704" width="9.140625" style="372"/>
    <col min="8705" max="8705" width="38.85546875" style="372" customWidth="1"/>
    <col min="8706" max="8706" width="10" style="372" customWidth="1"/>
    <col min="8707" max="8707" width="12.140625" style="372" customWidth="1"/>
    <col min="8708" max="8708" width="11.85546875" style="372" customWidth="1"/>
    <col min="8709" max="8709" width="9.140625" style="372"/>
    <col min="8710" max="8710" width="11.140625" style="372" customWidth="1"/>
    <col min="8711" max="8711" width="0" style="372" hidden="1" customWidth="1"/>
    <col min="8712" max="8712" width="9.140625" style="372"/>
    <col min="8713" max="8713" width="6.28515625" style="372" customWidth="1"/>
    <col min="8714" max="8960" width="9.140625" style="372"/>
    <col min="8961" max="8961" width="38.85546875" style="372" customWidth="1"/>
    <col min="8962" max="8962" width="10" style="372" customWidth="1"/>
    <col min="8963" max="8963" width="12.140625" style="372" customWidth="1"/>
    <col min="8964" max="8964" width="11.85546875" style="372" customWidth="1"/>
    <col min="8965" max="8965" width="9.140625" style="372"/>
    <col min="8966" max="8966" width="11.140625" style="372" customWidth="1"/>
    <col min="8967" max="8967" width="0" style="372" hidden="1" customWidth="1"/>
    <col min="8968" max="8968" width="9.140625" style="372"/>
    <col min="8969" max="8969" width="6.28515625" style="372" customWidth="1"/>
    <col min="8970" max="9216" width="9.140625" style="372"/>
    <col min="9217" max="9217" width="38.85546875" style="372" customWidth="1"/>
    <col min="9218" max="9218" width="10" style="372" customWidth="1"/>
    <col min="9219" max="9219" width="12.140625" style="372" customWidth="1"/>
    <col min="9220" max="9220" width="11.85546875" style="372" customWidth="1"/>
    <col min="9221" max="9221" width="9.140625" style="372"/>
    <col min="9222" max="9222" width="11.140625" style="372" customWidth="1"/>
    <col min="9223" max="9223" width="0" style="372" hidden="1" customWidth="1"/>
    <col min="9224" max="9224" width="9.140625" style="372"/>
    <col min="9225" max="9225" width="6.28515625" style="372" customWidth="1"/>
    <col min="9226" max="9472" width="9.140625" style="372"/>
    <col min="9473" max="9473" width="38.85546875" style="372" customWidth="1"/>
    <col min="9474" max="9474" width="10" style="372" customWidth="1"/>
    <col min="9475" max="9475" width="12.140625" style="372" customWidth="1"/>
    <col min="9476" max="9476" width="11.85546875" style="372" customWidth="1"/>
    <col min="9477" max="9477" width="9.140625" style="372"/>
    <col min="9478" max="9478" width="11.140625" style="372" customWidth="1"/>
    <col min="9479" max="9479" width="0" style="372" hidden="1" customWidth="1"/>
    <col min="9480" max="9480" width="9.140625" style="372"/>
    <col min="9481" max="9481" width="6.28515625" style="372" customWidth="1"/>
    <col min="9482" max="9728" width="9.140625" style="372"/>
    <col min="9729" max="9729" width="38.85546875" style="372" customWidth="1"/>
    <col min="9730" max="9730" width="10" style="372" customWidth="1"/>
    <col min="9731" max="9731" width="12.140625" style="372" customWidth="1"/>
    <col min="9732" max="9732" width="11.85546875" style="372" customWidth="1"/>
    <col min="9733" max="9733" width="9.140625" style="372"/>
    <col min="9734" max="9734" width="11.140625" style="372" customWidth="1"/>
    <col min="9735" max="9735" width="0" style="372" hidden="1" customWidth="1"/>
    <col min="9736" max="9736" width="9.140625" style="372"/>
    <col min="9737" max="9737" width="6.28515625" style="372" customWidth="1"/>
    <col min="9738" max="9984" width="9.140625" style="372"/>
    <col min="9985" max="9985" width="38.85546875" style="372" customWidth="1"/>
    <col min="9986" max="9986" width="10" style="372" customWidth="1"/>
    <col min="9987" max="9987" width="12.140625" style="372" customWidth="1"/>
    <col min="9988" max="9988" width="11.85546875" style="372" customWidth="1"/>
    <col min="9989" max="9989" width="9.140625" style="372"/>
    <col min="9990" max="9990" width="11.140625" style="372" customWidth="1"/>
    <col min="9991" max="9991" width="0" style="372" hidden="1" customWidth="1"/>
    <col min="9992" max="9992" width="9.140625" style="372"/>
    <col min="9993" max="9993" width="6.28515625" style="372" customWidth="1"/>
    <col min="9994" max="10240" width="9.140625" style="372"/>
    <col min="10241" max="10241" width="38.85546875" style="372" customWidth="1"/>
    <col min="10242" max="10242" width="10" style="372" customWidth="1"/>
    <col min="10243" max="10243" width="12.140625" style="372" customWidth="1"/>
    <col min="10244" max="10244" width="11.85546875" style="372" customWidth="1"/>
    <col min="10245" max="10245" width="9.140625" style="372"/>
    <col min="10246" max="10246" width="11.140625" style="372" customWidth="1"/>
    <col min="10247" max="10247" width="0" style="372" hidden="1" customWidth="1"/>
    <col min="10248" max="10248" width="9.140625" style="372"/>
    <col min="10249" max="10249" width="6.28515625" style="372" customWidth="1"/>
    <col min="10250" max="10496" width="9.140625" style="372"/>
    <col min="10497" max="10497" width="38.85546875" style="372" customWidth="1"/>
    <col min="10498" max="10498" width="10" style="372" customWidth="1"/>
    <col min="10499" max="10499" width="12.140625" style="372" customWidth="1"/>
    <col min="10500" max="10500" width="11.85546875" style="372" customWidth="1"/>
    <col min="10501" max="10501" width="9.140625" style="372"/>
    <col min="10502" max="10502" width="11.140625" style="372" customWidth="1"/>
    <col min="10503" max="10503" width="0" style="372" hidden="1" customWidth="1"/>
    <col min="10504" max="10504" width="9.140625" style="372"/>
    <col min="10505" max="10505" width="6.28515625" style="372" customWidth="1"/>
    <col min="10506" max="10752" width="9.140625" style="372"/>
    <col min="10753" max="10753" width="38.85546875" style="372" customWidth="1"/>
    <col min="10754" max="10754" width="10" style="372" customWidth="1"/>
    <col min="10755" max="10755" width="12.140625" style="372" customWidth="1"/>
    <col min="10756" max="10756" width="11.85546875" style="372" customWidth="1"/>
    <col min="10757" max="10757" width="9.140625" style="372"/>
    <col min="10758" max="10758" width="11.140625" style="372" customWidth="1"/>
    <col min="10759" max="10759" width="0" style="372" hidden="1" customWidth="1"/>
    <col min="10760" max="10760" width="9.140625" style="372"/>
    <col min="10761" max="10761" width="6.28515625" style="372" customWidth="1"/>
    <col min="10762" max="11008" width="9.140625" style="372"/>
    <col min="11009" max="11009" width="38.85546875" style="372" customWidth="1"/>
    <col min="11010" max="11010" width="10" style="372" customWidth="1"/>
    <col min="11011" max="11011" width="12.140625" style="372" customWidth="1"/>
    <col min="11012" max="11012" width="11.85546875" style="372" customWidth="1"/>
    <col min="11013" max="11013" width="9.140625" style="372"/>
    <col min="11014" max="11014" width="11.140625" style="372" customWidth="1"/>
    <col min="11015" max="11015" width="0" style="372" hidden="1" customWidth="1"/>
    <col min="11016" max="11016" width="9.140625" style="372"/>
    <col min="11017" max="11017" width="6.28515625" style="372" customWidth="1"/>
    <col min="11018" max="11264" width="9.140625" style="372"/>
    <col min="11265" max="11265" width="38.85546875" style="372" customWidth="1"/>
    <col min="11266" max="11266" width="10" style="372" customWidth="1"/>
    <col min="11267" max="11267" width="12.140625" style="372" customWidth="1"/>
    <col min="11268" max="11268" width="11.85546875" style="372" customWidth="1"/>
    <col min="11269" max="11269" width="9.140625" style="372"/>
    <col min="11270" max="11270" width="11.140625" style="372" customWidth="1"/>
    <col min="11271" max="11271" width="0" style="372" hidden="1" customWidth="1"/>
    <col min="11272" max="11272" width="9.140625" style="372"/>
    <col min="11273" max="11273" width="6.28515625" style="372" customWidth="1"/>
    <col min="11274" max="11520" width="9.140625" style="372"/>
    <col min="11521" max="11521" width="38.85546875" style="372" customWidth="1"/>
    <col min="11522" max="11522" width="10" style="372" customWidth="1"/>
    <col min="11523" max="11523" width="12.140625" style="372" customWidth="1"/>
    <col min="11524" max="11524" width="11.85546875" style="372" customWidth="1"/>
    <col min="11525" max="11525" width="9.140625" style="372"/>
    <col min="11526" max="11526" width="11.140625" style="372" customWidth="1"/>
    <col min="11527" max="11527" width="0" style="372" hidden="1" customWidth="1"/>
    <col min="11528" max="11528" width="9.140625" style="372"/>
    <col min="11529" max="11529" width="6.28515625" style="372" customWidth="1"/>
    <col min="11530" max="11776" width="9.140625" style="372"/>
    <col min="11777" max="11777" width="38.85546875" style="372" customWidth="1"/>
    <col min="11778" max="11778" width="10" style="372" customWidth="1"/>
    <col min="11779" max="11779" width="12.140625" style="372" customWidth="1"/>
    <col min="11780" max="11780" width="11.85546875" style="372" customWidth="1"/>
    <col min="11781" max="11781" width="9.140625" style="372"/>
    <col min="11782" max="11782" width="11.140625" style="372" customWidth="1"/>
    <col min="11783" max="11783" width="0" style="372" hidden="1" customWidth="1"/>
    <col min="11784" max="11784" width="9.140625" style="372"/>
    <col min="11785" max="11785" width="6.28515625" style="372" customWidth="1"/>
    <col min="11786" max="12032" width="9.140625" style="372"/>
    <col min="12033" max="12033" width="38.85546875" style="372" customWidth="1"/>
    <col min="12034" max="12034" width="10" style="372" customWidth="1"/>
    <col min="12035" max="12035" width="12.140625" style="372" customWidth="1"/>
    <col min="12036" max="12036" width="11.85546875" style="372" customWidth="1"/>
    <col min="12037" max="12037" width="9.140625" style="372"/>
    <col min="12038" max="12038" width="11.140625" style="372" customWidth="1"/>
    <col min="12039" max="12039" width="0" style="372" hidden="1" customWidth="1"/>
    <col min="12040" max="12040" width="9.140625" style="372"/>
    <col min="12041" max="12041" width="6.28515625" style="372" customWidth="1"/>
    <col min="12042" max="12288" width="9.140625" style="372"/>
    <col min="12289" max="12289" width="38.85546875" style="372" customWidth="1"/>
    <col min="12290" max="12290" width="10" style="372" customWidth="1"/>
    <col min="12291" max="12291" width="12.140625" style="372" customWidth="1"/>
    <col min="12292" max="12292" width="11.85546875" style="372" customWidth="1"/>
    <col min="12293" max="12293" width="9.140625" style="372"/>
    <col min="12294" max="12294" width="11.140625" style="372" customWidth="1"/>
    <col min="12295" max="12295" width="0" style="372" hidden="1" customWidth="1"/>
    <col min="12296" max="12296" width="9.140625" style="372"/>
    <col min="12297" max="12297" width="6.28515625" style="372" customWidth="1"/>
    <col min="12298" max="12544" width="9.140625" style="372"/>
    <col min="12545" max="12545" width="38.85546875" style="372" customWidth="1"/>
    <col min="12546" max="12546" width="10" style="372" customWidth="1"/>
    <col min="12547" max="12547" width="12.140625" style="372" customWidth="1"/>
    <col min="12548" max="12548" width="11.85546875" style="372" customWidth="1"/>
    <col min="12549" max="12549" width="9.140625" style="372"/>
    <col min="12550" max="12550" width="11.140625" style="372" customWidth="1"/>
    <col min="12551" max="12551" width="0" style="372" hidden="1" customWidth="1"/>
    <col min="12552" max="12552" width="9.140625" style="372"/>
    <col min="12553" max="12553" width="6.28515625" style="372" customWidth="1"/>
    <col min="12554" max="12800" width="9.140625" style="372"/>
    <col min="12801" max="12801" width="38.85546875" style="372" customWidth="1"/>
    <col min="12802" max="12802" width="10" style="372" customWidth="1"/>
    <col min="12803" max="12803" width="12.140625" style="372" customWidth="1"/>
    <col min="12804" max="12804" width="11.85546875" style="372" customWidth="1"/>
    <col min="12805" max="12805" width="9.140625" style="372"/>
    <col min="12806" max="12806" width="11.140625" style="372" customWidth="1"/>
    <col min="12807" max="12807" width="0" style="372" hidden="1" customWidth="1"/>
    <col min="12808" max="12808" width="9.140625" style="372"/>
    <col min="12809" max="12809" width="6.28515625" style="372" customWidth="1"/>
    <col min="12810" max="13056" width="9.140625" style="372"/>
    <col min="13057" max="13057" width="38.85546875" style="372" customWidth="1"/>
    <col min="13058" max="13058" width="10" style="372" customWidth="1"/>
    <col min="13059" max="13059" width="12.140625" style="372" customWidth="1"/>
    <col min="13060" max="13060" width="11.85546875" style="372" customWidth="1"/>
    <col min="13061" max="13061" width="9.140625" style="372"/>
    <col min="13062" max="13062" width="11.140625" style="372" customWidth="1"/>
    <col min="13063" max="13063" width="0" style="372" hidden="1" customWidth="1"/>
    <col min="13064" max="13064" width="9.140625" style="372"/>
    <col min="13065" max="13065" width="6.28515625" style="372" customWidth="1"/>
    <col min="13066" max="13312" width="9.140625" style="372"/>
    <col min="13313" max="13313" width="38.85546875" style="372" customWidth="1"/>
    <col min="13314" max="13314" width="10" style="372" customWidth="1"/>
    <col min="13315" max="13315" width="12.140625" style="372" customWidth="1"/>
    <col min="13316" max="13316" width="11.85546875" style="372" customWidth="1"/>
    <col min="13317" max="13317" width="9.140625" style="372"/>
    <col min="13318" max="13318" width="11.140625" style="372" customWidth="1"/>
    <col min="13319" max="13319" width="0" style="372" hidden="1" customWidth="1"/>
    <col min="13320" max="13320" width="9.140625" style="372"/>
    <col min="13321" max="13321" width="6.28515625" style="372" customWidth="1"/>
    <col min="13322" max="13568" width="9.140625" style="372"/>
    <col min="13569" max="13569" width="38.85546875" style="372" customWidth="1"/>
    <col min="13570" max="13570" width="10" style="372" customWidth="1"/>
    <col min="13571" max="13571" width="12.140625" style="372" customWidth="1"/>
    <col min="13572" max="13572" width="11.85546875" style="372" customWidth="1"/>
    <col min="13573" max="13573" width="9.140625" style="372"/>
    <col min="13574" max="13574" width="11.140625" style="372" customWidth="1"/>
    <col min="13575" max="13575" width="0" style="372" hidden="1" customWidth="1"/>
    <col min="13576" max="13576" width="9.140625" style="372"/>
    <col min="13577" max="13577" width="6.28515625" style="372" customWidth="1"/>
    <col min="13578" max="13824" width="9.140625" style="372"/>
    <col min="13825" max="13825" width="38.85546875" style="372" customWidth="1"/>
    <col min="13826" max="13826" width="10" style="372" customWidth="1"/>
    <col min="13827" max="13827" width="12.140625" style="372" customWidth="1"/>
    <col min="13828" max="13828" width="11.85546875" style="372" customWidth="1"/>
    <col min="13829" max="13829" width="9.140625" style="372"/>
    <col min="13830" max="13830" width="11.140625" style="372" customWidth="1"/>
    <col min="13831" max="13831" width="0" style="372" hidden="1" customWidth="1"/>
    <col min="13832" max="13832" width="9.140625" style="372"/>
    <col min="13833" max="13833" width="6.28515625" style="372" customWidth="1"/>
    <col min="13834" max="14080" width="9.140625" style="372"/>
    <col min="14081" max="14081" width="38.85546875" style="372" customWidth="1"/>
    <col min="14082" max="14082" width="10" style="372" customWidth="1"/>
    <col min="14083" max="14083" width="12.140625" style="372" customWidth="1"/>
    <col min="14084" max="14084" width="11.85546875" style="372" customWidth="1"/>
    <col min="14085" max="14085" width="9.140625" style="372"/>
    <col min="14086" max="14086" width="11.140625" style="372" customWidth="1"/>
    <col min="14087" max="14087" width="0" style="372" hidden="1" customWidth="1"/>
    <col min="14088" max="14088" width="9.140625" style="372"/>
    <col min="14089" max="14089" width="6.28515625" style="372" customWidth="1"/>
    <col min="14090" max="14336" width="9.140625" style="372"/>
    <col min="14337" max="14337" width="38.85546875" style="372" customWidth="1"/>
    <col min="14338" max="14338" width="10" style="372" customWidth="1"/>
    <col min="14339" max="14339" width="12.140625" style="372" customWidth="1"/>
    <col min="14340" max="14340" width="11.85546875" style="372" customWidth="1"/>
    <col min="14341" max="14341" width="9.140625" style="372"/>
    <col min="14342" max="14342" width="11.140625" style="372" customWidth="1"/>
    <col min="14343" max="14343" width="0" style="372" hidden="1" customWidth="1"/>
    <col min="14344" max="14344" width="9.140625" style="372"/>
    <col min="14345" max="14345" width="6.28515625" style="372" customWidth="1"/>
    <col min="14346" max="14592" width="9.140625" style="372"/>
    <col min="14593" max="14593" width="38.85546875" style="372" customWidth="1"/>
    <col min="14594" max="14594" width="10" style="372" customWidth="1"/>
    <col min="14595" max="14595" width="12.140625" style="372" customWidth="1"/>
    <col min="14596" max="14596" width="11.85546875" style="372" customWidth="1"/>
    <col min="14597" max="14597" width="9.140625" style="372"/>
    <col min="14598" max="14598" width="11.140625" style="372" customWidth="1"/>
    <col min="14599" max="14599" width="0" style="372" hidden="1" customWidth="1"/>
    <col min="14600" max="14600" width="9.140625" style="372"/>
    <col min="14601" max="14601" width="6.28515625" style="372" customWidth="1"/>
    <col min="14602" max="14848" width="9.140625" style="372"/>
    <col min="14849" max="14849" width="38.85546875" style="372" customWidth="1"/>
    <col min="14850" max="14850" width="10" style="372" customWidth="1"/>
    <col min="14851" max="14851" width="12.140625" style="372" customWidth="1"/>
    <col min="14852" max="14852" width="11.85546875" style="372" customWidth="1"/>
    <col min="14853" max="14853" width="9.140625" style="372"/>
    <col min="14854" max="14854" width="11.140625" style="372" customWidth="1"/>
    <col min="14855" max="14855" width="0" style="372" hidden="1" customWidth="1"/>
    <col min="14856" max="14856" width="9.140625" style="372"/>
    <col min="14857" max="14857" width="6.28515625" style="372" customWidth="1"/>
    <col min="14858" max="15104" width="9.140625" style="372"/>
    <col min="15105" max="15105" width="38.85546875" style="372" customWidth="1"/>
    <col min="15106" max="15106" width="10" style="372" customWidth="1"/>
    <col min="15107" max="15107" width="12.140625" style="372" customWidth="1"/>
    <col min="15108" max="15108" width="11.85546875" style="372" customWidth="1"/>
    <col min="15109" max="15109" width="9.140625" style="372"/>
    <col min="15110" max="15110" width="11.140625" style="372" customWidth="1"/>
    <col min="15111" max="15111" width="0" style="372" hidden="1" customWidth="1"/>
    <col min="15112" max="15112" width="9.140625" style="372"/>
    <col min="15113" max="15113" width="6.28515625" style="372" customWidth="1"/>
    <col min="15114" max="15360" width="9.140625" style="372"/>
    <col min="15361" max="15361" width="38.85546875" style="372" customWidth="1"/>
    <col min="15362" max="15362" width="10" style="372" customWidth="1"/>
    <col min="15363" max="15363" width="12.140625" style="372" customWidth="1"/>
    <col min="15364" max="15364" width="11.85546875" style="372" customWidth="1"/>
    <col min="15365" max="15365" width="9.140625" style="372"/>
    <col min="15366" max="15366" width="11.140625" style="372" customWidth="1"/>
    <col min="15367" max="15367" width="0" style="372" hidden="1" customWidth="1"/>
    <col min="15368" max="15368" width="9.140625" style="372"/>
    <col min="15369" max="15369" width="6.28515625" style="372" customWidth="1"/>
    <col min="15370" max="15616" width="9.140625" style="372"/>
    <col min="15617" max="15617" width="38.85546875" style="372" customWidth="1"/>
    <col min="15618" max="15618" width="10" style="372" customWidth="1"/>
    <col min="15619" max="15619" width="12.140625" style="372" customWidth="1"/>
    <col min="15620" max="15620" width="11.85546875" style="372" customWidth="1"/>
    <col min="15621" max="15621" width="9.140625" style="372"/>
    <col min="15622" max="15622" width="11.140625" style="372" customWidth="1"/>
    <col min="15623" max="15623" width="0" style="372" hidden="1" customWidth="1"/>
    <col min="15624" max="15624" width="9.140625" style="372"/>
    <col min="15625" max="15625" width="6.28515625" style="372" customWidth="1"/>
    <col min="15626" max="15872" width="9.140625" style="372"/>
    <col min="15873" max="15873" width="38.85546875" style="372" customWidth="1"/>
    <col min="15874" max="15874" width="10" style="372" customWidth="1"/>
    <col min="15875" max="15875" width="12.140625" style="372" customWidth="1"/>
    <col min="15876" max="15876" width="11.85546875" style="372" customWidth="1"/>
    <col min="15877" max="15877" width="9.140625" style="372"/>
    <col min="15878" max="15878" width="11.140625" style="372" customWidth="1"/>
    <col min="15879" max="15879" width="0" style="372" hidden="1" customWidth="1"/>
    <col min="15880" max="15880" width="9.140625" style="372"/>
    <col min="15881" max="15881" width="6.28515625" style="372" customWidth="1"/>
    <col min="15882" max="16128" width="9.140625" style="372"/>
    <col min="16129" max="16129" width="38.85546875" style="372" customWidth="1"/>
    <col min="16130" max="16130" width="10" style="372" customWidth="1"/>
    <col min="16131" max="16131" width="12.140625" style="372" customWidth="1"/>
    <col min="16132" max="16132" width="11.85546875" style="372" customWidth="1"/>
    <col min="16133" max="16133" width="9.140625" style="372"/>
    <col min="16134" max="16134" width="11.140625" style="372" customWidth="1"/>
    <col min="16135" max="16135" width="0" style="372" hidden="1" customWidth="1"/>
    <col min="16136" max="16136" width="9.140625" style="372"/>
    <col min="16137" max="16137" width="6.28515625" style="372" customWidth="1"/>
    <col min="16138" max="16384" width="9.140625" style="372"/>
  </cols>
  <sheetData>
    <row r="4" spans="1:12" ht="22.5" customHeight="1" x14ac:dyDescent="0.2"/>
    <row r="5" spans="1:12" ht="5.25" customHeight="1" x14ac:dyDescent="0.2"/>
    <row r="6" spans="1:12" ht="15.75" customHeight="1" x14ac:dyDescent="0.2">
      <c r="A6" s="986" t="s">
        <v>640</v>
      </c>
      <c r="B6" s="986"/>
      <c r="C6" s="986"/>
      <c r="D6" s="986"/>
      <c r="E6" s="986"/>
      <c r="F6" s="986"/>
      <c r="G6" s="986"/>
      <c r="H6" s="986"/>
      <c r="I6" s="986"/>
      <c r="J6" s="986"/>
      <c r="K6" s="986"/>
      <c r="L6" s="987"/>
    </row>
    <row r="7" spans="1:12" x14ac:dyDescent="0.2">
      <c r="A7" s="403"/>
    </row>
    <row r="8" spans="1:12" ht="14.1" customHeight="1" x14ac:dyDescent="0.25">
      <c r="A8" s="1149" t="s">
        <v>327</v>
      </c>
      <c r="B8" s="1149" t="s">
        <v>641</v>
      </c>
      <c r="C8" s="1149"/>
      <c r="D8" s="1149"/>
      <c r="E8" s="857" t="s">
        <v>642</v>
      </c>
      <c r="F8" s="1158" t="s">
        <v>643</v>
      </c>
    </row>
    <row r="9" spans="1:12" ht="15.75" customHeight="1" x14ac:dyDescent="0.2">
      <c r="A9" s="1149"/>
      <c r="B9" s="404" t="s">
        <v>644</v>
      </c>
      <c r="C9" s="404" t="s">
        <v>645</v>
      </c>
      <c r="D9" s="404" t="s">
        <v>646</v>
      </c>
      <c r="E9" s="857"/>
      <c r="F9" s="1158"/>
    </row>
    <row r="10" spans="1:12" ht="15.75" x14ac:dyDescent="0.2">
      <c r="A10" s="986" t="s">
        <v>647</v>
      </c>
      <c r="B10" s="986"/>
      <c r="C10" s="986"/>
      <c r="D10" s="986"/>
      <c r="E10" s="986"/>
      <c r="F10" s="986"/>
    </row>
    <row r="11" spans="1:12" ht="15" x14ac:dyDescent="0.25">
      <c r="A11" s="405" t="s">
        <v>648</v>
      </c>
      <c r="B11" s="456">
        <f>C11*1.03</f>
        <v>286.44300000000004</v>
      </c>
      <c r="C11" s="456">
        <f>D11*1.03</f>
        <v>278.10000000000002</v>
      </c>
      <c r="D11" s="406">
        <v>270</v>
      </c>
      <c r="E11" s="407" t="s">
        <v>649</v>
      </c>
      <c r="F11" s="408">
        <v>3</v>
      </c>
    </row>
    <row r="12" spans="1:12" ht="15.75" x14ac:dyDescent="0.2">
      <c r="A12" s="986" t="s">
        <v>650</v>
      </c>
      <c r="B12" s="986"/>
      <c r="C12" s="986"/>
      <c r="D12" s="986"/>
      <c r="E12" s="986"/>
      <c r="F12" s="986"/>
    </row>
    <row r="13" spans="1:12" ht="27" customHeight="1" x14ac:dyDescent="0.25">
      <c r="A13" s="409" t="s">
        <v>651</v>
      </c>
      <c r="B13" s="456">
        <f>C13*1.03</f>
        <v>477.40500000000003</v>
      </c>
      <c r="C13" s="456">
        <f>D13*1.03</f>
        <v>463.5</v>
      </c>
      <c r="D13" s="418">
        <v>450</v>
      </c>
      <c r="E13" s="408" t="s">
        <v>652</v>
      </c>
      <c r="F13" s="408">
        <v>2</v>
      </c>
    </row>
    <row r="14" spans="1:12" ht="15.75" x14ac:dyDescent="0.2">
      <c r="A14" s="986" t="s">
        <v>653</v>
      </c>
      <c r="B14" s="986"/>
      <c r="C14" s="986"/>
      <c r="D14" s="986"/>
      <c r="E14" s="986"/>
      <c r="F14" s="986"/>
    </row>
    <row r="15" spans="1:12" ht="18" customHeight="1" x14ac:dyDescent="0.25">
      <c r="A15" s="410" t="s">
        <v>654</v>
      </c>
      <c r="B15" s="1160">
        <f>C15*1.03</f>
        <v>445.57800000000003</v>
      </c>
      <c r="C15" s="1160">
        <f>D15*1.03</f>
        <v>432.6</v>
      </c>
      <c r="D15" s="1162">
        <v>420</v>
      </c>
      <c r="E15" s="1164" t="s">
        <v>649</v>
      </c>
      <c r="F15" s="1154">
        <v>3</v>
      </c>
    </row>
    <row r="16" spans="1:12" ht="29.25" customHeight="1" x14ac:dyDescent="0.2">
      <c r="A16" s="409" t="s">
        <v>655</v>
      </c>
      <c r="B16" s="1161"/>
      <c r="C16" s="1161"/>
      <c r="D16" s="1163"/>
      <c r="E16" s="1164"/>
      <c r="F16" s="1154"/>
    </row>
    <row r="17" spans="1:6" ht="15.75" customHeight="1" x14ac:dyDescent="0.25">
      <c r="A17" s="411" t="s">
        <v>656</v>
      </c>
      <c r="B17" s="1153">
        <f>C17*1.03</f>
        <v>461.49150000000003</v>
      </c>
      <c r="C17" s="1153">
        <f>D17*1.03</f>
        <v>448.05</v>
      </c>
      <c r="D17" s="1149">
        <v>435</v>
      </c>
      <c r="E17" s="1164" t="s">
        <v>657</v>
      </c>
      <c r="F17" s="1154"/>
    </row>
    <row r="18" spans="1:6" ht="30.75" customHeight="1" x14ac:dyDescent="0.2">
      <c r="A18" s="409" t="s">
        <v>655</v>
      </c>
      <c r="B18" s="1153"/>
      <c r="C18" s="1153"/>
      <c r="D18" s="1149"/>
      <c r="E18" s="1164"/>
      <c r="F18" s="1154"/>
    </row>
    <row r="19" spans="1:6" ht="15" x14ac:dyDescent="0.25">
      <c r="A19" s="405" t="s">
        <v>658</v>
      </c>
      <c r="B19" s="456">
        <f>C19*1.03</f>
        <v>519.84100000000001</v>
      </c>
      <c r="C19" s="456">
        <f>D19*1.03</f>
        <v>504.7</v>
      </c>
      <c r="D19" s="406">
        <v>490</v>
      </c>
      <c r="E19" s="408" t="s">
        <v>657</v>
      </c>
      <c r="F19" s="408">
        <v>3</v>
      </c>
    </row>
    <row r="20" spans="1:6" ht="15.75" customHeight="1" x14ac:dyDescent="0.25">
      <c r="A20" s="411" t="s">
        <v>659</v>
      </c>
      <c r="B20" s="1153">
        <f>C20*1.03</f>
        <v>503.92750000000001</v>
      </c>
      <c r="C20" s="1153">
        <f>D20*1.03</f>
        <v>489.25</v>
      </c>
      <c r="D20" s="1149">
        <v>475</v>
      </c>
      <c r="E20" s="1154" t="s">
        <v>657</v>
      </c>
      <c r="F20" s="1159">
        <v>3</v>
      </c>
    </row>
    <row r="21" spans="1:6" ht="14.25" x14ac:dyDescent="0.2">
      <c r="A21" s="405" t="s">
        <v>660</v>
      </c>
      <c r="B21" s="1153"/>
      <c r="C21" s="1153"/>
      <c r="D21" s="1149"/>
      <c r="E21" s="1154"/>
      <c r="F21" s="1159"/>
    </row>
    <row r="22" spans="1:6" ht="15.75" x14ac:dyDescent="0.2">
      <c r="A22" s="986" t="s">
        <v>661</v>
      </c>
      <c r="B22" s="986"/>
      <c r="C22" s="986"/>
      <c r="D22" s="986"/>
      <c r="E22" s="986"/>
      <c r="F22" s="986"/>
    </row>
    <row r="23" spans="1:6" ht="17.25" customHeight="1" x14ac:dyDescent="0.25">
      <c r="A23" s="410" t="s">
        <v>662</v>
      </c>
      <c r="B23" s="1153">
        <f>C23*1.03</f>
        <v>350.09700000000004</v>
      </c>
      <c r="C23" s="1153">
        <f>D23*1.03</f>
        <v>339.90000000000003</v>
      </c>
      <c r="D23" s="1149">
        <v>330</v>
      </c>
      <c r="E23" s="1154" t="s">
        <v>649</v>
      </c>
      <c r="F23" s="1154">
        <v>3</v>
      </c>
    </row>
    <row r="24" spans="1:6" ht="30.75" customHeight="1" x14ac:dyDescent="0.2">
      <c r="A24" s="409" t="s">
        <v>663</v>
      </c>
      <c r="B24" s="1153"/>
      <c r="C24" s="1153"/>
      <c r="D24" s="1149"/>
      <c r="E24" s="1154"/>
      <c r="F24" s="1154"/>
    </row>
    <row r="25" spans="1:6" ht="16.5" customHeight="1" x14ac:dyDescent="0.25">
      <c r="A25" s="410" t="s">
        <v>664</v>
      </c>
      <c r="B25" s="1145">
        <f>C25*1.03</f>
        <v>355.4015</v>
      </c>
      <c r="C25" s="1145">
        <f>D25*1.03</f>
        <v>345.05</v>
      </c>
      <c r="D25" s="1148">
        <v>335</v>
      </c>
      <c r="E25" s="1154" t="s">
        <v>665</v>
      </c>
      <c r="F25" s="1154">
        <v>3</v>
      </c>
    </row>
    <row r="26" spans="1:6" ht="28.5" customHeight="1" x14ac:dyDescent="0.2">
      <c r="A26" s="409" t="s">
        <v>655</v>
      </c>
      <c r="B26" s="1143"/>
      <c r="C26" s="1143"/>
      <c r="D26" s="1146"/>
      <c r="E26" s="1154"/>
      <c r="F26" s="1154"/>
    </row>
    <row r="27" spans="1:6" ht="17.25" customHeight="1" x14ac:dyDescent="0.25">
      <c r="A27" s="410" t="s">
        <v>666</v>
      </c>
      <c r="B27" s="1143"/>
      <c r="C27" s="1143"/>
      <c r="D27" s="1146"/>
      <c r="E27" s="1154" t="s">
        <v>665</v>
      </c>
      <c r="F27" s="1154">
        <v>3</v>
      </c>
    </row>
    <row r="28" spans="1:6" ht="18.75" customHeight="1" x14ac:dyDescent="0.2">
      <c r="A28" s="409" t="s">
        <v>667</v>
      </c>
      <c r="B28" s="1144"/>
      <c r="C28" s="1144"/>
      <c r="D28" s="1147"/>
      <c r="E28" s="1154"/>
      <c r="F28" s="1154"/>
    </row>
    <row r="29" spans="1:6" ht="15.75" customHeight="1" x14ac:dyDescent="0.25">
      <c r="A29" s="410" t="s">
        <v>668</v>
      </c>
      <c r="B29" s="1143">
        <f>C29*1.03</f>
        <v>472.10050000000001</v>
      </c>
      <c r="C29" s="1143">
        <f>D29*1.03</f>
        <v>458.35</v>
      </c>
      <c r="D29" s="1146">
        <v>445</v>
      </c>
      <c r="E29" s="1154" t="s">
        <v>669</v>
      </c>
      <c r="F29" s="1154">
        <v>3</v>
      </c>
    </row>
    <row r="30" spans="1:6" ht="15.75" customHeight="1" x14ac:dyDescent="0.2">
      <c r="A30" s="409" t="s">
        <v>670</v>
      </c>
      <c r="B30" s="1144"/>
      <c r="C30" s="1144"/>
      <c r="D30" s="1147"/>
      <c r="E30" s="1154"/>
      <c r="F30" s="1154"/>
    </row>
    <row r="31" spans="1:6" ht="18" customHeight="1" x14ac:dyDescent="0.25">
      <c r="A31" s="410" t="s">
        <v>671</v>
      </c>
      <c r="B31" s="1153">
        <f>C31*1.03</f>
        <v>360.70600000000002</v>
      </c>
      <c r="C31" s="1153">
        <f>D31*1.03</f>
        <v>350.2</v>
      </c>
      <c r="D31" s="1149">
        <v>340</v>
      </c>
      <c r="E31" s="1154" t="s">
        <v>657</v>
      </c>
      <c r="F31" s="1154">
        <v>3</v>
      </c>
    </row>
    <row r="32" spans="1:6" ht="14.25" customHeight="1" x14ac:dyDescent="0.2">
      <c r="A32" s="409" t="s">
        <v>672</v>
      </c>
      <c r="B32" s="1153"/>
      <c r="C32" s="1153"/>
      <c r="D32" s="1149"/>
      <c r="E32" s="1154"/>
      <c r="F32" s="1154"/>
    </row>
    <row r="33" spans="1:6" ht="15.75" x14ac:dyDescent="0.2">
      <c r="A33" s="986" t="s">
        <v>673</v>
      </c>
      <c r="B33" s="986"/>
      <c r="C33" s="986"/>
      <c r="D33" s="986"/>
      <c r="E33" s="986"/>
      <c r="F33" s="986"/>
    </row>
    <row r="34" spans="1:6" ht="16.5" customHeight="1" x14ac:dyDescent="0.25">
      <c r="A34" s="411" t="s">
        <v>674</v>
      </c>
      <c r="B34" s="1149">
        <v>377</v>
      </c>
      <c r="C34" s="1149">
        <v>360</v>
      </c>
      <c r="D34" s="1149">
        <v>345</v>
      </c>
      <c r="E34" s="1152" t="s">
        <v>675</v>
      </c>
      <c r="F34" s="1152"/>
    </row>
    <row r="35" spans="1:6" ht="14.25" x14ac:dyDescent="0.2">
      <c r="A35" s="405" t="s">
        <v>676</v>
      </c>
      <c r="B35" s="1149"/>
      <c r="C35" s="1149"/>
      <c r="D35" s="1149"/>
      <c r="E35" s="1152"/>
      <c r="F35" s="1152"/>
    </row>
    <row r="36" spans="1:6" ht="15" x14ac:dyDescent="0.25">
      <c r="A36" s="405" t="s">
        <v>658</v>
      </c>
      <c r="B36" s="406">
        <v>436</v>
      </c>
      <c r="C36" s="406">
        <v>420</v>
      </c>
      <c r="D36" s="406">
        <v>399</v>
      </c>
      <c r="E36" s="1152"/>
      <c r="F36" s="1152"/>
    </row>
    <row r="37" spans="1:6" ht="15.75" x14ac:dyDescent="0.2">
      <c r="A37" s="986" t="s">
        <v>677</v>
      </c>
      <c r="B37" s="986"/>
      <c r="C37" s="986"/>
      <c r="D37" s="986"/>
      <c r="E37" s="986"/>
      <c r="F37" s="986"/>
    </row>
    <row r="38" spans="1:6" ht="18.75" customHeight="1" x14ac:dyDescent="0.2">
      <c r="A38" s="405" t="s">
        <v>678</v>
      </c>
      <c r="B38" s="1149">
        <v>320</v>
      </c>
      <c r="C38" s="1149">
        <v>310</v>
      </c>
      <c r="D38" s="1149">
        <v>293</v>
      </c>
      <c r="E38" s="1158" t="s">
        <v>679</v>
      </c>
      <c r="F38" s="1158"/>
    </row>
    <row r="39" spans="1:6" ht="14.25" x14ac:dyDescent="0.2">
      <c r="A39" s="405" t="s">
        <v>676</v>
      </c>
      <c r="B39" s="1149"/>
      <c r="C39" s="1149"/>
      <c r="D39" s="1149"/>
      <c r="E39" s="1158"/>
      <c r="F39" s="1158"/>
    </row>
    <row r="40" spans="1:6" ht="15" x14ac:dyDescent="0.25">
      <c r="A40" s="405" t="s">
        <v>658</v>
      </c>
      <c r="B40" s="406">
        <v>420</v>
      </c>
      <c r="C40" s="406">
        <v>410</v>
      </c>
      <c r="D40" s="406">
        <v>388</v>
      </c>
      <c r="E40" s="1158"/>
      <c r="F40" s="1158"/>
    </row>
    <row r="41" spans="1:6" ht="27" customHeight="1" x14ac:dyDescent="0.25">
      <c r="A41" s="405" t="s">
        <v>680</v>
      </c>
      <c r="B41" s="406">
        <v>140</v>
      </c>
      <c r="C41" s="1149">
        <v>135</v>
      </c>
      <c r="D41" s="1149"/>
      <c r="E41" s="1150" t="s">
        <v>681</v>
      </c>
      <c r="F41" s="1150"/>
    </row>
    <row r="42" spans="1:6" ht="35.25" customHeight="1" x14ac:dyDescent="0.25">
      <c r="A42" s="405" t="s">
        <v>682</v>
      </c>
      <c r="B42" s="406">
        <v>179</v>
      </c>
      <c r="C42" s="1149">
        <v>170</v>
      </c>
      <c r="D42" s="1149"/>
      <c r="E42" s="1151" t="s">
        <v>683</v>
      </c>
      <c r="F42" s="1151"/>
    </row>
    <row r="43" spans="1:6" ht="15" x14ac:dyDescent="0.25">
      <c r="A43" s="412"/>
      <c r="B43" s="413"/>
      <c r="C43" s="413"/>
      <c r="D43" s="413"/>
      <c r="E43" s="413"/>
      <c r="F43" s="413"/>
    </row>
    <row r="44" spans="1:6" ht="15.75" customHeight="1" x14ac:dyDescent="0.2">
      <c r="A44" s="986" t="s">
        <v>684</v>
      </c>
      <c r="B44" s="986"/>
      <c r="C44" s="986"/>
      <c r="D44" s="416"/>
      <c r="E44" s="416"/>
      <c r="F44" s="416"/>
    </row>
    <row r="45" spans="1:6" ht="5.25" customHeight="1" x14ac:dyDescent="0.25">
      <c r="A45" s="414"/>
      <c r="B45" s="413"/>
      <c r="C45" s="413"/>
      <c r="D45" s="413"/>
      <c r="E45" s="413"/>
      <c r="F45" s="413"/>
    </row>
    <row r="46" spans="1:6" ht="14.25" x14ac:dyDescent="0.2">
      <c r="A46" s="1155" t="s">
        <v>685</v>
      </c>
      <c r="B46" s="1156" t="s">
        <v>686</v>
      </c>
      <c r="C46" s="413"/>
      <c r="D46" s="413"/>
      <c r="E46" s="413"/>
    </row>
    <row r="47" spans="1:6" ht="14.25" x14ac:dyDescent="0.2">
      <c r="A47" s="1155"/>
      <c r="B47" s="1157"/>
      <c r="C47" s="413"/>
      <c r="D47" s="413"/>
      <c r="E47" s="413"/>
    </row>
    <row r="48" spans="1:6" ht="14.25" x14ac:dyDescent="0.2">
      <c r="A48" s="399" t="s">
        <v>702</v>
      </c>
      <c r="B48" s="415">
        <v>1050</v>
      </c>
      <c r="C48" s="413"/>
      <c r="D48" s="413"/>
      <c r="E48" s="413"/>
    </row>
    <row r="49" spans="1:5" ht="14.25" x14ac:dyDescent="0.2">
      <c r="A49" s="417" t="s">
        <v>577</v>
      </c>
      <c r="B49" s="415">
        <v>1070</v>
      </c>
      <c r="C49" s="413"/>
      <c r="D49" s="413"/>
      <c r="E49" s="413"/>
    </row>
    <row r="50" spans="1:5" ht="14.25" x14ac:dyDescent="0.2">
      <c r="A50" s="417" t="s">
        <v>693</v>
      </c>
      <c r="B50" s="415">
        <v>2600</v>
      </c>
      <c r="C50" s="413"/>
      <c r="D50" s="413"/>
      <c r="E50" s="413"/>
    </row>
    <row r="51" spans="1:5" ht="14.25" x14ac:dyDescent="0.2">
      <c r="A51" s="399" t="s">
        <v>694</v>
      </c>
      <c r="B51" s="415">
        <v>320</v>
      </c>
      <c r="C51" s="367" t="s">
        <v>701</v>
      </c>
      <c r="D51" s="413"/>
      <c r="E51" s="413"/>
    </row>
    <row r="52" spans="1:5" ht="14.25" x14ac:dyDescent="0.2">
      <c r="A52" s="399" t="s">
        <v>687</v>
      </c>
      <c r="B52" s="415">
        <v>650</v>
      </c>
      <c r="C52" s="413"/>
      <c r="D52" s="413"/>
      <c r="E52" s="413"/>
    </row>
    <row r="53" spans="1:5" ht="14.25" x14ac:dyDescent="0.2">
      <c r="A53" s="399" t="s">
        <v>697</v>
      </c>
      <c r="B53" s="415">
        <v>700</v>
      </c>
      <c r="C53" s="413"/>
      <c r="D53" s="413"/>
      <c r="E53" s="413"/>
    </row>
    <row r="54" spans="1:5" ht="14.25" x14ac:dyDescent="0.2">
      <c r="A54" s="399" t="s">
        <v>698</v>
      </c>
      <c r="B54" s="415">
        <v>340</v>
      </c>
      <c r="C54" s="413"/>
      <c r="D54" s="413"/>
      <c r="E54" s="413"/>
    </row>
    <row r="55" spans="1:5" ht="14.25" x14ac:dyDescent="0.2">
      <c r="A55" s="399" t="s">
        <v>699</v>
      </c>
      <c r="B55" s="415">
        <v>575</v>
      </c>
      <c r="C55" s="413"/>
      <c r="D55" s="413"/>
      <c r="E55" s="413"/>
    </row>
    <row r="56" spans="1:5" ht="14.25" x14ac:dyDescent="0.2">
      <c r="A56" s="399" t="s">
        <v>700</v>
      </c>
      <c r="B56" s="415">
        <v>210</v>
      </c>
      <c r="C56" s="413"/>
      <c r="D56" s="413"/>
      <c r="E56" s="413"/>
    </row>
    <row r="57" spans="1:5" ht="14.25" x14ac:dyDescent="0.2">
      <c r="A57" s="399" t="s">
        <v>688</v>
      </c>
      <c r="B57" s="415">
        <v>1150</v>
      </c>
      <c r="D57" s="413"/>
      <c r="E57" s="413"/>
    </row>
    <row r="58" spans="1:5" ht="14.25" x14ac:dyDescent="0.2">
      <c r="A58" s="399" t="s">
        <v>689</v>
      </c>
      <c r="B58" s="415">
        <v>2220</v>
      </c>
      <c r="C58" s="413"/>
      <c r="D58" s="413"/>
      <c r="E58" s="413"/>
    </row>
    <row r="59" spans="1:5" ht="14.25" x14ac:dyDescent="0.2">
      <c r="A59" s="399" t="s">
        <v>690</v>
      </c>
      <c r="B59" s="415">
        <v>3020</v>
      </c>
      <c r="C59" s="413"/>
      <c r="D59" s="413"/>
      <c r="E59" s="413"/>
    </row>
    <row r="60" spans="1:5" ht="14.25" x14ac:dyDescent="0.2">
      <c r="A60" s="399" t="s">
        <v>691</v>
      </c>
      <c r="B60" s="415">
        <v>390</v>
      </c>
      <c r="C60" s="413"/>
      <c r="D60" s="413"/>
      <c r="E60" s="413"/>
    </row>
    <row r="61" spans="1:5" ht="14.25" x14ac:dyDescent="0.2">
      <c r="A61" s="399" t="s">
        <v>692</v>
      </c>
      <c r="B61" s="415">
        <v>650</v>
      </c>
      <c r="C61" s="413"/>
      <c r="D61" s="413"/>
      <c r="E61" s="413"/>
    </row>
    <row r="62" spans="1:5" ht="14.25" x14ac:dyDescent="0.2">
      <c r="A62" s="399" t="s">
        <v>695</v>
      </c>
      <c r="B62" s="415">
        <v>670</v>
      </c>
      <c r="C62" s="413"/>
      <c r="D62" s="413"/>
      <c r="E62" s="413"/>
    </row>
    <row r="63" spans="1:5" ht="14.25" x14ac:dyDescent="0.2">
      <c r="A63" s="399" t="s">
        <v>696</v>
      </c>
      <c r="B63" s="415">
        <v>2030</v>
      </c>
      <c r="C63" s="413"/>
      <c r="D63" s="413"/>
      <c r="E63" s="413"/>
    </row>
  </sheetData>
  <mergeCells count="62">
    <mergeCell ref="A10:F10"/>
    <mergeCell ref="A6:L6"/>
    <mergeCell ref="A8:A9"/>
    <mergeCell ref="B8:D8"/>
    <mergeCell ref="E8:E9"/>
    <mergeCell ref="F8:F9"/>
    <mergeCell ref="B15:B16"/>
    <mergeCell ref="C15:C16"/>
    <mergeCell ref="D15:D16"/>
    <mergeCell ref="E15:E16"/>
    <mergeCell ref="F15:F18"/>
    <mergeCell ref="B17:B18"/>
    <mergeCell ref="C17:C18"/>
    <mergeCell ref="D17:D18"/>
    <mergeCell ref="E17:E18"/>
    <mergeCell ref="B23:B24"/>
    <mergeCell ref="C23:C24"/>
    <mergeCell ref="D23:D24"/>
    <mergeCell ref="E23:E24"/>
    <mergeCell ref="F23:F24"/>
    <mergeCell ref="B20:B21"/>
    <mergeCell ref="C20:C21"/>
    <mergeCell ref="D20:D21"/>
    <mergeCell ref="E20:E21"/>
    <mergeCell ref="F20:F21"/>
    <mergeCell ref="F25:F26"/>
    <mergeCell ref="E27:E28"/>
    <mergeCell ref="F27:F28"/>
    <mergeCell ref="E29:E30"/>
    <mergeCell ref="F29:F30"/>
    <mergeCell ref="A46:A47"/>
    <mergeCell ref="B46:B47"/>
    <mergeCell ref="B34:B35"/>
    <mergeCell ref="C34:C35"/>
    <mergeCell ref="D34:D35"/>
    <mergeCell ref="A37:F37"/>
    <mergeCell ref="B38:B39"/>
    <mergeCell ref="C38:C39"/>
    <mergeCell ref="D38:D39"/>
    <mergeCell ref="E38:F40"/>
    <mergeCell ref="A12:F12"/>
    <mergeCell ref="A14:F14"/>
    <mergeCell ref="A22:F22"/>
    <mergeCell ref="A44:C44"/>
    <mergeCell ref="C41:D41"/>
    <mergeCell ref="E41:F41"/>
    <mergeCell ref="C42:D42"/>
    <mergeCell ref="E42:F42"/>
    <mergeCell ref="E34:F36"/>
    <mergeCell ref="B31:B32"/>
    <mergeCell ref="C31:C32"/>
    <mergeCell ref="D31:D32"/>
    <mergeCell ref="E31:E32"/>
    <mergeCell ref="F31:F32"/>
    <mergeCell ref="A33:F33"/>
    <mergeCell ref="E25:E26"/>
    <mergeCell ref="B29:B30"/>
    <mergeCell ref="B25:B28"/>
    <mergeCell ref="C29:C30"/>
    <mergeCell ref="C25:C28"/>
    <mergeCell ref="D29:D30"/>
    <mergeCell ref="D25:D28"/>
  </mergeCells>
  <pageMargins left="0.70866141732283472" right="0.70866141732283472" top="1.1023622047244095" bottom="0.74803149606299213" header="0.31496062992125984" footer="0.31496062992125984"/>
  <pageSetup paperSize="9" scale="62" orientation="portrait" horizontalDpi="300" verticalDpi="300" r:id="rId1"/>
  <headerFooter>
    <oddHeader>&amp;L&amp;"-,полужирный"&amp;12&amp;U&amp;KC00000Соглашение - всегда успех&amp;"-,обычный"&amp;11!&amp;CГИБКАЯ ЧЕРЕПИЦА&amp;R&amp;G</oddHeader>
    <oddFooter>&amp;Cг.Новокузнецк, ул.Производственная, д.9, оф.13тел./ф.(3843) 930-125 e-mail:   td-аccord@mail.ru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J61"/>
  <sheetViews>
    <sheetView topLeftCell="A7" workbookViewId="0">
      <selection activeCell="B43" sqref="B43"/>
    </sheetView>
  </sheetViews>
  <sheetFormatPr defaultColWidth="11.5703125" defaultRowHeight="15.75" x14ac:dyDescent="0.25"/>
  <cols>
    <col min="1" max="1" width="15.42578125" style="197" customWidth="1"/>
    <col min="2" max="2" width="14.42578125" style="197" customWidth="1"/>
    <col min="3" max="3" width="15" style="197" customWidth="1"/>
    <col min="4" max="4" width="11.5703125" style="197"/>
    <col min="5" max="5" width="17.7109375" style="197" customWidth="1"/>
    <col min="6" max="6" width="16" style="197" customWidth="1"/>
    <col min="7" max="7" width="14.42578125" style="197" customWidth="1"/>
    <col min="8" max="8" width="9" style="197" customWidth="1"/>
    <col min="9" max="9" width="16" style="197" customWidth="1"/>
    <col min="10" max="10" width="12.85546875" style="197" customWidth="1"/>
    <col min="11" max="16384" width="11.5703125" style="197"/>
  </cols>
  <sheetData>
    <row r="1" spans="1:10" ht="30.75" customHeight="1" x14ac:dyDescent="0.25">
      <c r="A1" s="753" t="s">
        <v>345</v>
      </c>
      <c r="B1" s="753"/>
      <c r="C1" s="753"/>
      <c r="D1" s="753"/>
      <c r="E1" s="753"/>
      <c r="F1" s="753"/>
      <c r="G1" s="753"/>
      <c r="H1" s="753"/>
      <c r="I1" s="753"/>
      <c r="J1" s="205"/>
    </row>
    <row r="2" spans="1:10" ht="101.25" customHeight="1" x14ac:dyDescent="0.25">
      <c r="A2" s="1166" t="s">
        <v>346</v>
      </c>
      <c r="B2" s="1166"/>
      <c r="C2" s="1166"/>
      <c r="D2" s="1166"/>
      <c r="E2" s="1166"/>
      <c r="F2" s="1166"/>
      <c r="G2" s="1166"/>
      <c r="H2" s="1166"/>
      <c r="I2" s="1166"/>
      <c r="J2" s="206"/>
    </row>
    <row r="3" spans="1:10" ht="13.5" customHeight="1" thickBot="1" x14ac:dyDescent="0.3">
      <c r="A3" s="250"/>
      <c r="B3" s="250"/>
      <c r="C3" s="250"/>
      <c r="D3" s="250"/>
      <c r="E3" s="250"/>
      <c r="F3" s="250"/>
      <c r="G3" s="250"/>
      <c r="H3" s="250"/>
      <c r="I3" s="250"/>
      <c r="J3" s="206"/>
    </row>
    <row r="4" spans="1:10" ht="22.5" customHeight="1" x14ac:dyDescent="0.25">
      <c r="A4" s="1167" t="s">
        <v>347</v>
      </c>
      <c r="B4" s="1168"/>
      <c r="C4" s="1168"/>
      <c r="D4" s="1168"/>
      <c r="E4" s="1168" t="s">
        <v>348</v>
      </c>
      <c r="F4" s="1168"/>
      <c r="G4" s="1169"/>
    </row>
    <row r="5" spans="1:10" ht="63" x14ac:dyDescent="0.25">
      <c r="A5" s="218" t="s">
        <v>432</v>
      </c>
      <c r="B5" s="196" t="s">
        <v>349</v>
      </c>
      <c r="C5" s="208" t="s">
        <v>350</v>
      </c>
      <c r="D5" s="209" t="s">
        <v>351</v>
      </c>
      <c r="E5" s="207" t="s">
        <v>433</v>
      </c>
      <c r="F5" s="196" t="s">
        <v>349</v>
      </c>
      <c r="G5" s="219" t="s">
        <v>350</v>
      </c>
    </row>
    <row r="6" spans="1:10" x14ac:dyDescent="0.25">
      <c r="A6" s="220" t="s">
        <v>352</v>
      </c>
      <c r="B6" s="211">
        <v>9</v>
      </c>
      <c r="C6" s="212">
        <v>7.46</v>
      </c>
      <c r="D6" s="213">
        <v>150</v>
      </c>
      <c r="E6" s="210" t="s">
        <v>353</v>
      </c>
      <c r="F6" s="212">
        <v>12.11</v>
      </c>
      <c r="G6" s="221">
        <v>10.039999999999999</v>
      </c>
    </row>
    <row r="7" spans="1:10" x14ac:dyDescent="0.25">
      <c r="A7" s="220" t="s">
        <v>354</v>
      </c>
      <c r="B7" s="212">
        <v>9.77</v>
      </c>
      <c r="C7" s="212">
        <v>8.11</v>
      </c>
      <c r="D7" s="213">
        <v>150</v>
      </c>
      <c r="E7" s="210" t="s">
        <v>355</v>
      </c>
      <c r="F7" s="212">
        <v>12.89</v>
      </c>
      <c r="G7" s="221">
        <v>10.69</v>
      </c>
    </row>
    <row r="8" spans="1:10" x14ac:dyDescent="0.25">
      <c r="A8" s="220" t="s">
        <v>356</v>
      </c>
      <c r="B8" s="212">
        <v>10.55</v>
      </c>
      <c r="C8" s="212">
        <v>8.76</v>
      </c>
      <c r="D8" s="213">
        <v>150</v>
      </c>
      <c r="E8" s="210" t="s">
        <v>357</v>
      </c>
      <c r="F8" s="212">
        <v>14.06</v>
      </c>
      <c r="G8" s="221">
        <v>11.68</v>
      </c>
    </row>
    <row r="9" spans="1:10" x14ac:dyDescent="0.25">
      <c r="A9" s="220" t="s">
        <v>358</v>
      </c>
      <c r="B9" s="212">
        <v>12.11</v>
      </c>
      <c r="C9" s="212">
        <v>10.039999999999999</v>
      </c>
      <c r="D9" s="213">
        <v>150</v>
      </c>
      <c r="E9" s="210" t="s">
        <v>359</v>
      </c>
      <c r="F9" s="212">
        <v>16.02</v>
      </c>
      <c r="G9" s="221">
        <v>13.3</v>
      </c>
    </row>
    <row r="10" spans="1:10" x14ac:dyDescent="0.25">
      <c r="A10" s="220" t="s">
        <v>360</v>
      </c>
      <c r="B10" s="212">
        <v>13.28</v>
      </c>
      <c r="C10" s="212">
        <v>11.03</v>
      </c>
      <c r="D10" s="213">
        <v>150</v>
      </c>
      <c r="E10" s="210" t="s">
        <v>361</v>
      </c>
      <c r="F10" s="212">
        <v>16.8</v>
      </c>
      <c r="G10" s="221">
        <v>13.94</v>
      </c>
    </row>
    <row r="11" spans="1:10" x14ac:dyDescent="0.25">
      <c r="A11" s="220" t="s">
        <v>362</v>
      </c>
      <c r="B11" s="212">
        <v>14.06</v>
      </c>
      <c r="C11" s="212">
        <v>11.68</v>
      </c>
      <c r="D11" s="213">
        <v>100</v>
      </c>
      <c r="E11" s="210" t="s">
        <v>363</v>
      </c>
      <c r="F11" s="212">
        <v>17.96</v>
      </c>
      <c r="G11" s="221">
        <v>14.92</v>
      </c>
    </row>
    <row r="12" spans="1:10" x14ac:dyDescent="0.25">
      <c r="A12" s="222" t="s">
        <v>364</v>
      </c>
      <c r="B12" s="212">
        <v>16.8</v>
      </c>
      <c r="C12" s="212">
        <v>13.94</v>
      </c>
      <c r="D12" s="213">
        <v>100</v>
      </c>
      <c r="E12" s="210" t="s">
        <v>365</v>
      </c>
      <c r="F12" s="212">
        <v>21.48</v>
      </c>
      <c r="G12" s="221">
        <v>17.829999999999998</v>
      </c>
    </row>
    <row r="13" spans="1:10" x14ac:dyDescent="0.25">
      <c r="A13" s="223" t="s">
        <v>366</v>
      </c>
      <c r="B13" s="215">
        <v>26.95</v>
      </c>
      <c r="C13" s="215">
        <v>22.37</v>
      </c>
      <c r="D13" s="216">
        <v>100</v>
      </c>
      <c r="E13" s="210" t="s">
        <v>367</v>
      </c>
      <c r="F13" s="212">
        <v>30.47</v>
      </c>
      <c r="G13" s="221">
        <v>31.78</v>
      </c>
    </row>
    <row r="14" spans="1:10" x14ac:dyDescent="0.25">
      <c r="A14" s="1170" t="s">
        <v>435</v>
      </c>
      <c r="B14" s="1171"/>
      <c r="C14" s="1171"/>
      <c r="D14" s="1171"/>
      <c r="E14" s="210" t="s">
        <v>368</v>
      </c>
      <c r="F14" s="212">
        <v>33.979999999999997</v>
      </c>
      <c r="G14" s="221">
        <v>28.21</v>
      </c>
    </row>
    <row r="15" spans="1:10" x14ac:dyDescent="0.25">
      <c r="A15" s="1170"/>
      <c r="B15" s="1171"/>
      <c r="C15" s="1171"/>
      <c r="D15" s="1171"/>
      <c r="E15" s="210" t="s">
        <v>369</v>
      </c>
      <c r="F15" s="212">
        <v>41.02</v>
      </c>
      <c r="G15" s="221">
        <v>34.04</v>
      </c>
    </row>
    <row r="16" spans="1:10" x14ac:dyDescent="0.25">
      <c r="A16" s="1170"/>
      <c r="B16" s="1171"/>
      <c r="C16" s="1171"/>
      <c r="D16" s="1171"/>
      <c r="E16" s="210" t="s">
        <v>370</v>
      </c>
      <c r="F16" s="212">
        <v>48.83</v>
      </c>
      <c r="G16" s="221">
        <v>40.520000000000003</v>
      </c>
    </row>
    <row r="17" spans="1:9" x14ac:dyDescent="0.25">
      <c r="A17" s="1170"/>
      <c r="B17" s="1171"/>
      <c r="C17" s="1171"/>
      <c r="D17" s="1171"/>
      <c r="E17" s="210" t="s">
        <v>371</v>
      </c>
      <c r="F17" s="212">
        <v>52.37</v>
      </c>
      <c r="G17" s="221">
        <v>43.46</v>
      </c>
    </row>
    <row r="18" spans="1:9" x14ac:dyDescent="0.25">
      <c r="A18" s="1170"/>
      <c r="B18" s="1171"/>
      <c r="C18" s="1171"/>
      <c r="D18" s="1171"/>
      <c r="E18" s="210" t="s">
        <v>372</v>
      </c>
      <c r="F18" s="212">
        <v>58.08</v>
      </c>
      <c r="G18" s="221">
        <v>48.2</v>
      </c>
    </row>
    <row r="19" spans="1:9" x14ac:dyDescent="0.25">
      <c r="A19" s="1170"/>
      <c r="B19" s="1171"/>
      <c r="C19" s="1171"/>
      <c r="D19" s="1171"/>
      <c r="E19" s="210" t="s">
        <v>373</v>
      </c>
      <c r="F19" s="212">
        <v>65.89</v>
      </c>
      <c r="G19" s="221">
        <v>54.7</v>
      </c>
    </row>
    <row r="20" spans="1:9" x14ac:dyDescent="0.25">
      <c r="A20" s="1170"/>
      <c r="B20" s="1171"/>
      <c r="C20" s="1171"/>
      <c r="D20" s="1171"/>
      <c r="E20" s="210" t="s">
        <v>374</v>
      </c>
      <c r="F20" s="212">
        <v>102.2</v>
      </c>
      <c r="G20" s="221">
        <v>84.83</v>
      </c>
    </row>
    <row r="21" spans="1:9" x14ac:dyDescent="0.25">
      <c r="A21" s="1170"/>
      <c r="B21" s="1171"/>
      <c r="C21" s="1171"/>
      <c r="D21" s="1171"/>
      <c r="E21" s="210" t="s">
        <v>375</v>
      </c>
      <c r="F21" s="212">
        <v>121.48</v>
      </c>
      <c r="G21" s="221">
        <v>100.82</v>
      </c>
    </row>
    <row r="22" spans="1:9" x14ac:dyDescent="0.25">
      <c r="A22" s="1170"/>
      <c r="B22" s="1171"/>
      <c r="C22" s="1171"/>
      <c r="D22" s="1171"/>
      <c r="E22" s="210" t="s">
        <v>376</v>
      </c>
      <c r="F22" s="212">
        <v>124.6</v>
      </c>
      <c r="G22" s="221">
        <v>103.42</v>
      </c>
    </row>
    <row r="23" spans="1:9" x14ac:dyDescent="0.25">
      <c r="A23" s="1170"/>
      <c r="B23" s="1171"/>
      <c r="C23" s="1171"/>
      <c r="D23" s="1171"/>
      <c r="E23" s="210" t="s">
        <v>377</v>
      </c>
      <c r="F23" s="212">
        <v>142.57</v>
      </c>
      <c r="G23" s="221">
        <v>118.33</v>
      </c>
    </row>
    <row r="24" spans="1:9" x14ac:dyDescent="0.25">
      <c r="A24" s="1170"/>
      <c r="B24" s="1171"/>
      <c r="C24" s="1171"/>
      <c r="D24" s="1171"/>
      <c r="E24" s="210" t="s">
        <v>378</v>
      </c>
      <c r="F24" s="212">
        <v>153.9</v>
      </c>
      <c r="G24" s="221">
        <v>127.74</v>
      </c>
    </row>
    <row r="25" spans="1:9" ht="16.5" thickBot="1" x14ac:dyDescent="0.3">
      <c r="A25" s="1172"/>
      <c r="B25" s="1173"/>
      <c r="C25" s="1173"/>
      <c r="D25" s="1173"/>
      <c r="E25" s="224" t="s">
        <v>379</v>
      </c>
      <c r="F25" s="225">
        <v>165.61</v>
      </c>
      <c r="G25" s="226">
        <v>137.46</v>
      </c>
      <c r="I25"/>
    </row>
    <row r="26" spans="1:9" ht="16.5" thickBot="1" x14ac:dyDescent="0.3">
      <c r="A26" s="1165"/>
      <c r="B26" s="1165"/>
      <c r="C26" s="1165"/>
      <c r="D26" s="1165"/>
      <c r="E26" s="1165"/>
      <c r="F26" s="1165"/>
      <c r="G26" s="1165"/>
    </row>
    <row r="27" spans="1:9" s="204" customFormat="1" ht="22.5" customHeight="1" x14ac:dyDescent="0.25">
      <c r="A27" s="1174" t="s">
        <v>380</v>
      </c>
      <c r="B27" s="1175"/>
      <c r="C27" s="1175"/>
      <c r="D27" s="1175"/>
      <c r="E27" s="1175" t="s">
        <v>381</v>
      </c>
      <c r="F27" s="1175"/>
      <c r="G27" s="1176"/>
      <c r="H27" s="197"/>
      <c r="I27" s="197"/>
    </row>
    <row r="28" spans="1:9" s="204" customFormat="1" ht="63" x14ac:dyDescent="0.25">
      <c r="A28" s="227" t="s">
        <v>432</v>
      </c>
      <c r="B28" s="228" t="s">
        <v>349</v>
      </c>
      <c r="C28" s="229" t="s">
        <v>350</v>
      </c>
      <c r="D28" s="230" t="s">
        <v>351</v>
      </c>
      <c r="E28" s="237" t="s">
        <v>434</v>
      </c>
      <c r="F28" s="238" t="s">
        <v>349</v>
      </c>
      <c r="G28" s="239" t="s">
        <v>350</v>
      </c>
    </row>
    <row r="29" spans="1:9" x14ac:dyDescent="0.25">
      <c r="A29" s="231" t="s">
        <v>382</v>
      </c>
      <c r="B29" s="232">
        <v>18.739999999999998</v>
      </c>
      <c r="C29" s="232">
        <v>15.55</v>
      </c>
      <c r="D29" s="233">
        <v>100</v>
      </c>
      <c r="E29" s="214" t="s">
        <v>383</v>
      </c>
      <c r="F29" s="240">
        <v>50.46</v>
      </c>
      <c r="G29" s="241">
        <v>41.8</v>
      </c>
    </row>
    <row r="30" spans="1:9" x14ac:dyDescent="0.25">
      <c r="A30" s="231" t="s">
        <v>384</v>
      </c>
      <c r="B30" s="232">
        <v>20.7</v>
      </c>
      <c r="C30" s="232">
        <v>17.18</v>
      </c>
      <c r="D30" s="233">
        <v>100</v>
      </c>
      <c r="E30" s="214" t="s">
        <v>385</v>
      </c>
      <c r="F30" s="240">
        <v>54</v>
      </c>
      <c r="G30" s="241">
        <v>44.81</v>
      </c>
    </row>
    <row r="31" spans="1:9" x14ac:dyDescent="0.25">
      <c r="A31" s="231" t="s">
        <v>386</v>
      </c>
      <c r="B31" s="232">
        <v>21.48</v>
      </c>
      <c r="C31" s="232">
        <v>17.829999999999998</v>
      </c>
      <c r="D31" s="233">
        <v>100</v>
      </c>
      <c r="E31" s="214" t="s">
        <v>387</v>
      </c>
      <c r="F31" s="240">
        <v>56.96</v>
      </c>
      <c r="G31" s="241">
        <v>47.28</v>
      </c>
    </row>
    <row r="32" spans="1:9" x14ac:dyDescent="0.25">
      <c r="A32" s="231" t="s">
        <v>388</v>
      </c>
      <c r="B32" s="232">
        <v>23.83</v>
      </c>
      <c r="C32" s="232">
        <v>19.78</v>
      </c>
      <c r="D32" s="233">
        <v>100</v>
      </c>
      <c r="E32" s="214" t="s">
        <v>389</v>
      </c>
      <c r="F32" s="240">
        <v>59.32</v>
      </c>
      <c r="G32" s="241">
        <v>49.24</v>
      </c>
    </row>
    <row r="33" spans="1:7" x14ac:dyDescent="0.25">
      <c r="A33" s="231" t="s">
        <v>390</v>
      </c>
      <c r="B33" s="232">
        <v>24.22</v>
      </c>
      <c r="C33" s="232">
        <v>20.100000000000001</v>
      </c>
      <c r="D33" s="233">
        <v>100</v>
      </c>
      <c r="E33" s="214" t="s">
        <v>391</v>
      </c>
      <c r="F33" s="240">
        <v>65.23</v>
      </c>
      <c r="G33" s="241">
        <v>54.14</v>
      </c>
    </row>
    <row r="34" spans="1:7" x14ac:dyDescent="0.25">
      <c r="A34" s="231" t="s">
        <v>392</v>
      </c>
      <c r="B34" s="232">
        <v>26.95</v>
      </c>
      <c r="C34" s="232">
        <v>22.37</v>
      </c>
      <c r="D34" s="233">
        <v>50</v>
      </c>
      <c r="E34" s="214" t="s">
        <v>393</v>
      </c>
      <c r="F34" s="240">
        <v>68.75</v>
      </c>
      <c r="G34" s="241">
        <v>57.06</v>
      </c>
    </row>
    <row r="35" spans="1:7" x14ac:dyDescent="0.25">
      <c r="A35" s="231" t="s">
        <v>394</v>
      </c>
      <c r="B35" s="232">
        <v>29.29</v>
      </c>
      <c r="C35" s="232">
        <v>24.31</v>
      </c>
      <c r="D35" s="233">
        <v>50</v>
      </c>
      <c r="E35" s="214" t="s">
        <v>395</v>
      </c>
      <c r="F35" s="240">
        <v>71.48</v>
      </c>
      <c r="G35" s="241">
        <v>59.33</v>
      </c>
    </row>
    <row r="36" spans="1:7" x14ac:dyDescent="0.25">
      <c r="A36" s="231" t="s">
        <v>396</v>
      </c>
      <c r="B36" s="232">
        <v>38.28</v>
      </c>
      <c r="C36" s="232">
        <v>31.78</v>
      </c>
      <c r="D36" s="233">
        <v>50</v>
      </c>
      <c r="E36" s="214" t="s">
        <v>397</v>
      </c>
      <c r="F36" s="240">
        <v>76.56</v>
      </c>
      <c r="G36" s="241">
        <v>63.54</v>
      </c>
    </row>
    <row r="37" spans="1:7" x14ac:dyDescent="0.25">
      <c r="A37" s="231" t="s">
        <v>398</v>
      </c>
      <c r="B37" s="232">
        <v>44.53</v>
      </c>
      <c r="C37" s="232">
        <v>36.96</v>
      </c>
      <c r="D37" s="233">
        <v>50</v>
      </c>
      <c r="E37" s="214" t="s">
        <v>399</v>
      </c>
      <c r="F37" s="240">
        <v>86.71</v>
      </c>
      <c r="G37" s="241">
        <v>71.98</v>
      </c>
    </row>
    <row r="38" spans="1:7" x14ac:dyDescent="0.25">
      <c r="A38" s="231" t="s">
        <v>400</v>
      </c>
      <c r="B38" s="232">
        <v>45.31</v>
      </c>
      <c r="C38" s="232">
        <v>37.61</v>
      </c>
      <c r="D38" s="233">
        <v>50</v>
      </c>
      <c r="E38" s="214" t="s">
        <v>401</v>
      </c>
      <c r="F38" s="240">
        <v>91.79</v>
      </c>
      <c r="G38" s="241">
        <v>76.19</v>
      </c>
    </row>
    <row r="39" spans="1:7" x14ac:dyDescent="0.25">
      <c r="A39" s="231" t="s">
        <v>402</v>
      </c>
      <c r="B39" s="232">
        <v>54.29</v>
      </c>
      <c r="C39" s="232">
        <v>45.06</v>
      </c>
      <c r="D39" s="233">
        <v>50</v>
      </c>
      <c r="E39" s="214" t="s">
        <v>403</v>
      </c>
      <c r="F39" s="240">
        <v>97.9</v>
      </c>
      <c r="G39" s="241">
        <v>81.25</v>
      </c>
    </row>
    <row r="40" spans="1:7" x14ac:dyDescent="0.25">
      <c r="A40" s="231" t="s">
        <v>404</v>
      </c>
      <c r="B40" s="232">
        <v>57.8</v>
      </c>
      <c r="C40" s="232">
        <v>47.98</v>
      </c>
      <c r="D40" s="233">
        <v>50</v>
      </c>
      <c r="E40" s="214" t="s">
        <v>405</v>
      </c>
      <c r="F40" s="240">
        <v>106.25</v>
      </c>
      <c r="G40" s="241">
        <v>88.19</v>
      </c>
    </row>
    <row r="41" spans="1:7" x14ac:dyDescent="0.25">
      <c r="A41" s="231" t="s">
        <v>406</v>
      </c>
      <c r="B41" s="232">
        <v>61.86</v>
      </c>
      <c r="C41" s="232">
        <v>51.35</v>
      </c>
      <c r="D41" s="233">
        <v>50</v>
      </c>
      <c r="E41" s="214" t="s">
        <v>407</v>
      </c>
      <c r="F41" s="240">
        <v>113.28</v>
      </c>
      <c r="G41" s="241">
        <v>94.02</v>
      </c>
    </row>
    <row r="42" spans="1:7" x14ac:dyDescent="0.25">
      <c r="A42" s="231" t="s">
        <v>408</v>
      </c>
      <c r="B42" s="232">
        <v>67.569999999999993</v>
      </c>
      <c r="C42" s="232">
        <v>56.09</v>
      </c>
      <c r="D42" s="233">
        <v>30</v>
      </c>
      <c r="E42" s="214" t="s">
        <v>409</v>
      </c>
      <c r="F42" s="240">
        <v>168.35</v>
      </c>
      <c r="G42" s="241">
        <v>139.72999999999999</v>
      </c>
    </row>
    <row r="43" spans="1:7" x14ac:dyDescent="0.25">
      <c r="A43" s="231" t="s">
        <v>410</v>
      </c>
      <c r="B43" s="232">
        <v>74.22</v>
      </c>
      <c r="C43" s="232">
        <v>61.61</v>
      </c>
      <c r="D43" s="233">
        <v>30</v>
      </c>
      <c r="E43" s="214" t="s">
        <v>411</v>
      </c>
      <c r="F43" s="240">
        <v>201.16</v>
      </c>
      <c r="G43" s="241">
        <v>166.96</v>
      </c>
    </row>
    <row r="44" spans="1:7" x14ac:dyDescent="0.25">
      <c r="A44" s="231" t="s">
        <v>412</v>
      </c>
      <c r="B44" s="232">
        <v>113.28</v>
      </c>
      <c r="C44" s="232">
        <v>94.02</v>
      </c>
      <c r="D44" s="233">
        <v>30</v>
      </c>
      <c r="E44" s="214" t="s">
        <v>413</v>
      </c>
      <c r="F44" s="240">
        <v>206.63</v>
      </c>
      <c r="G44" s="241">
        <v>171.5</v>
      </c>
    </row>
    <row r="45" spans="1:7" x14ac:dyDescent="0.25">
      <c r="A45" s="231" t="s">
        <v>414</v>
      </c>
      <c r="B45" s="232">
        <v>132.02000000000001</v>
      </c>
      <c r="C45" s="232">
        <v>109.58</v>
      </c>
      <c r="D45" s="233">
        <v>20</v>
      </c>
      <c r="E45" s="214" t="s">
        <v>415</v>
      </c>
      <c r="F45" s="240">
        <v>236.32</v>
      </c>
      <c r="G45" s="241">
        <v>196.14</v>
      </c>
    </row>
    <row r="46" spans="1:7" x14ac:dyDescent="0.25">
      <c r="A46" s="231" t="s">
        <v>416</v>
      </c>
      <c r="B46" s="232">
        <v>133.97999999999999</v>
      </c>
      <c r="C46" s="232">
        <v>111.2</v>
      </c>
      <c r="D46" s="233">
        <v>20</v>
      </c>
      <c r="E46" s="214" t="s">
        <v>417</v>
      </c>
      <c r="F46" s="240">
        <v>246.86</v>
      </c>
      <c r="G46" s="241">
        <v>204.9</v>
      </c>
    </row>
    <row r="47" spans="1:7" x14ac:dyDescent="0.25">
      <c r="A47" s="231" t="s">
        <v>418</v>
      </c>
      <c r="B47" s="232">
        <v>153.9</v>
      </c>
      <c r="C47" s="232">
        <v>127.74</v>
      </c>
      <c r="D47" s="233">
        <v>20</v>
      </c>
      <c r="E47" s="214" t="s">
        <v>419</v>
      </c>
      <c r="F47" s="240">
        <v>278.11</v>
      </c>
      <c r="G47" s="241">
        <v>230.83</v>
      </c>
    </row>
    <row r="48" spans="1:7" x14ac:dyDescent="0.25">
      <c r="A48" s="231" t="s">
        <v>420</v>
      </c>
      <c r="B48" s="232">
        <v>160.54</v>
      </c>
      <c r="C48" s="232">
        <v>133.25</v>
      </c>
      <c r="D48" s="233">
        <v>20</v>
      </c>
      <c r="E48" s="242"/>
      <c r="F48" s="243"/>
      <c r="G48" s="244"/>
    </row>
    <row r="49" spans="1:8" ht="16.5" thickBot="1" x14ac:dyDescent="0.3">
      <c r="A49" s="234" t="s">
        <v>421</v>
      </c>
      <c r="B49" s="235">
        <v>182.02</v>
      </c>
      <c r="C49" s="235">
        <v>151.07</v>
      </c>
      <c r="D49" s="236">
        <v>10</v>
      </c>
      <c r="E49" s="245"/>
      <c r="F49" s="246"/>
      <c r="G49" s="247"/>
    </row>
    <row r="50" spans="1:8" ht="16.5" thickBot="1" x14ac:dyDescent="0.3">
      <c r="A50" s="1182"/>
      <c r="B50" s="1182"/>
      <c r="C50" s="1182"/>
      <c r="D50" s="1182"/>
      <c r="E50" s="1182"/>
      <c r="F50" s="1182"/>
      <c r="G50" s="1182"/>
    </row>
    <row r="51" spans="1:8" ht="20.100000000000001" customHeight="1" x14ac:dyDescent="0.25">
      <c r="A51" s="1183" t="s">
        <v>422</v>
      </c>
      <c r="B51" s="1184"/>
      <c r="C51" s="1184"/>
      <c r="D51" s="1184"/>
      <c r="E51" s="1185"/>
      <c r="H51" s="205"/>
    </row>
    <row r="52" spans="1:8" ht="15.6" customHeight="1" x14ac:dyDescent="0.25">
      <c r="A52" s="1177" t="s">
        <v>0</v>
      </c>
      <c r="B52" s="1177"/>
      <c r="C52" s="1177"/>
      <c r="D52" s="1177" t="s">
        <v>423</v>
      </c>
      <c r="E52" s="1177"/>
    </row>
    <row r="53" spans="1:8" ht="15.6" customHeight="1" x14ac:dyDescent="0.25">
      <c r="A53" s="1178" t="s">
        <v>424</v>
      </c>
      <c r="B53" s="1179"/>
      <c r="C53" s="1179"/>
      <c r="D53" s="1180">
        <v>190</v>
      </c>
      <c r="E53" s="1181"/>
    </row>
    <row r="54" spans="1:8" ht="15.6" customHeight="1" x14ac:dyDescent="0.25">
      <c r="A54" s="1186" t="s">
        <v>425</v>
      </c>
      <c r="B54" s="1187"/>
      <c r="C54" s="1187"/>
      <c r="D54" s="1188">
        <v>235</v>
      </c>
      <c r="E54" s="1189"/>
    </row>
    <row r="55" spans="1:8" ht="15.6" customHeight="1" x14ac:dyDescent="0.25">
      <c r="A55" s="1186" t="s">
        <v>426</v>
      </c>
      <c r="B55" s="1187"/>
      <c r="C55" s="1187"/>
      <c r="D55" s="1188">
        <v>300</v>
      </c>
      <c r="E55" s="1189"/>
    </row>
    <row r="56" spans="1:8" ht="15.6" customHeight="1" x14ac:dyDescent="0.25">
      <c r="A56" s="1190" t="s">
        <v>427</v>
      </c>
      <c r="B56" s="1191"/>
      <c r="C56" s="1191"/>
      <c r="D56" s="1188">
        <v>450</v>
      </c>
      <c r="E56" s="1189"/>
    </row>
    <row r="57" spans="1:8" ht="15.6" customHeight="1" x14ac:dyDescent="0.25">
      <c r="A57" s="1186" t="s">
        <v>428</v>
      </c>
      <c r="B57" s="1187"/>
      <c r="C57" s="1187"/>
      <c r="D57" s="1188">
        <v>200</v>
      </c>
      <c r="E57" s="1189"/>
    </row>
    <row r="58" spans="1:8" ht="15.6" customHeight="1" x14ac:dyDescent="0.25">
      <c r="A58" s="1196" t="s">
        <v>429</v>
      </c>
      <c r="B58" s="1197"/>
      <c r="C58" s="1198"/>
      <c r="D58" s="1188">
        <v>200</v>
      </c>
      <c r="E58" s="1189"/>
    </row>
    <row r="59" spans="1:8" ht="15.6" customHeight="1" x14ac:dyDescent="0.25">
      <c r="A59" s="249" t="s">
        <v>430</v>
      </c>
      <c r="B59" s="248"/>
      <c r="C59" s="248"/>
      <c r="D59" s="1188">
        <v>740</v>
      </c>
      <c r="E59" s="1189"/>
    </row>
    <row r="60" spans="1:8" ht="15.6" customHeight="1" thickBot="1" x14ac:dyDescent="0.3">
      <c r="A60" s="1192" t="s">
        <v>431</v>
      </c>
      <c r="B60" s="1193"/>
      <c r="C60" s="1193"/>
      <c r="D60" s="1194">
        <v>170</v>
      </c>
      <c r="E60" s="1195"/>
    </row>
    <row r="61" spans="1:8" ht="15.6" customHeight="1" x14ac:dyDescent="0.25">
      <c r="E61" s="217"/>
    </row>
  </sheetData>
  <mergeCells count="27">
    <mergeCell ref="A57:C57"/>
    <mergeCell ref="D57:E57"/>
    <mergeCell ref="D58:E58"/>
    <mergeCell ref="D59:E59"/>
    <mergeCell ref="A60:C60"/>
    <mergeCell ref="D60:E60"/>
    <mergeCell ref="A58:C58"/>
    <mergeCell ref="A54:C54"/>
    <mergeCell ref="D54:E54"/>
    <mergeCell ref="A55:C55"/>
    <mergeCell ref="D55:E55"/>
    <mergeCell ref="A56:C56"/>
    <mergeCell ref="D56:E56"/>
    <mergeCell ref="A27:D27"/>
    <mergeCell ref="E27:G27"/>
    <mergeCell ref="A52:C52"/>
    <mergeCell ref="D52:E52"/>
    <mergeCell ref="A53:C53"/>
    <mergeCell ref="D53:E53"/>
    <mergeCell ref="A50:G50"/>
    <mergeCell ref="A51:E51"/>
    <mergeCell ref="A26:G26"/>
    <mergeCell ref="A1:I1"/>
    <mergeCell ref="A2:I2"/>
    <mergeCell ref="A4:D4"/>
    <mergeCell ref="E4:G4"/>
    <mergeCell ref="A14:D25"/>
  </mergeCells>
  <pageMargins left="0.70866141732283472" right="0.59055118110236227" top="1.0236220472440944" bottom="0.27559055118110237" header="0.35433070866141736" footer="0.31496062992125984"/>
  <pageSetup paperSize="9" scale="58" orientation="portrait" horizontalDpi="300" verticalDpi="300" r:id="rId1"/>
  <headerFooter>
    <oddHeader>&amp;L&amp;"-,полужирный"&amp;12&amp;U&amp;KC00000Соглашение - всегда успех!&amp;CТРУБНАЯ ИЗОЛЯЦИЯ ТИЛИТ&amp;R&amp;G</oddHeader>
    <oddFooter>&amp;Cг.Новокузнецк, ул.Производственная, д.9, оф.13тел./ф.(3843) 930-125 e-mail:   td-аccord@mail.ru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R37"/>
  <sheetViews>
    <sheetView workbookViewId="0">
      <selection activeCell="N18" sqref="N18"/>
    </sheetView>
  </sheetViews>
  <sheetFormatPr defaultRowHeight="15.75" x14ac:dyDescent="0.25"/>
  <cols>
    <col min="1" max="1" width="9" style="18" customWidth="1"/>
    <col min="2" max="2" width="11.5703125" style="18" customWidth="1"/>
    <col min="3" max="16384" width="9.140625" style="18"/>
  </cols>
  <sheetData>
    <row r="1" spans="1:18" ht="42" customHeight="1" x14ac:dyDescent="0.25">
      <c r="A1"/>
      <c r="B1" s="262"/>
      <c r="C1" s="262"/>
      <c r="D1" s="262"/>
      <c r="E1" s="262"/>
      <c r="F1" s="262"/>
      <c r="G1" s="262"/>
      <c r="H1" s="1200" t="s">
        <v>464</v>
      </c>
      <c r="I1" s="1200"/>
      <c r="J1" s="1200"/>
      <c r="K1" s="1200"/>
      <c r="L1" s="1200"/>
      <c r="M1" s="1200"/>
      <c r="N1" s="251"/>
      <c r="O1" s="251"/>
      <c r="P1" s="251"/>
      <c r="Q1" s="251"/>
      <c r="R1" s="251"/>
    </row>
    <row r="2" spans="1:18" ht="42" customHeight="1" x14ac:dyDescent="0.25">
      <c r="B2" s="262"/>
      <c r="C2" s="262"/>
      <c r="D2" s="262"/>
      <c r="E2" s="262"/>
      <c r="F2" s="262"/>
      <c r="G2" s="262"/>
      <c r="H2" s="1200"/>
      <c r="I2" s="1200"/>
      <c r="J2" s="1200"/>
      <c r="K2" s="1200"/>
      <c r="L2" s="1200"/>
      <c r="M2" s="1200"/>
      <c r="N2" s="251"/>
      <c r="O2" s="251"/>
      <c r="P2" s="251"/>
      <c r="Q2" s="251"/>
      <c r="R2" s="251"/>
    </row>
    <row r="3" spans="1:18" x14ac:dyDescent="0.25">
      <c r="A3" s="1201" t="s">
        <v>0</v>
      </c>
      <c r="B3" s="1201"/>
      <c r="C3" s="1201" t="s">
        <v>450</v>
      </c>
      <c r="D3" s="1210" t="s">
        <v>445</v>
      </c>
      <c r="E3" s="1210"/>
      <c r="F3" s="1210"/>
      <c r="G3" s="1210"/>
      <c r="H3" s="1210"/>
      <c r="I3" s="1210"/>
      <c r="J3" s="1210"/>
      <c r="K3" s="1210"/>
      <c r="L3" s="1210"/>
      <c r="M3" s="1211"/>
      <c r="N3" s="252"/>
      <c r="O3" s="252"/>
      <c r="P3" s="252"/>
      <c r="Q3" s="252"/>
      <c r="R3" s="252"/>
    </row>
    <row r="4" spans="1:18" x14ac:dyDescent="0.25">
      <c r="A4" s="1201"/>
      <c r="B4" s="1201"/>
      <c r="C4" s="1201"/>
      <c r="D4" s="1212" t="s">
        <v>798</v>
      </c>
      <c r="E4" s="1213"/>
      <c r="F4" s="1222" t="s">
        <v>437</v>
      </c>
      <c r="G4" s="1222"/>
      <c r="H4" s="1223" t="s">
        <v>438</v>
      </c>
      <c r="I4" s="1224"/>
      <c r="J4" s="1225" t="s">
        <v>439</v>
      </c>
      <c r="K4" s="1226"/>
      <c r="L4" s="1225" t="s">
        <v>440</v>
      </c>
      <c r="M4" s="1226"/>
      <c r="N4" s="252"/>
      <c r="O4" s="252"/>
      <c r="P4" s="252"/>
      <c r="Q4" s="252"/>
      <c r="R4" s="252"/>
    </row>
    <row r="5" spans="1:18" x14ac:dyDescent="0.25">
      <c r="A5" s="1201"/>
      <c r="B5" s="1201"/>
      <c r="C5" s="1201"/>
      <c r="D5" s="264" t="s">
        <v>441</v>
      </c>
      <c r="E5" s="253" t="s">
        <v>442</v>
      </c>
      <c r="F5" s="253" t="s">
        <v>441</v>
      </c>
      <c r="G5" s="253" t="s">
        <v>442</v>
      </c>
      <c r="H5" s="253" t="s">
        <v>441</v>
      </c>
      <c r="I5" s="253" t="s">
        <v>442</v>
      </c>
      <c r="J5" s="253" t="s">
        <v>441</v>
      </c>
      <c r="K5" s="253" t="s">
        <v>442</v>
      </c>
      <c r="L5" s="253" t="s">
        <v>441</v>
      </c>
      <c r="M5" s="253" t="s">
        <v>442</v>
      </c>
      <c r="N5" s="252"/>
      <c r="O5" s="252"/>
      <c r="P5" s="252"/>
      <c r="Q5" s="252"/>
      <c r="R5" s="252"/>
    </row>
    <row r="6" spans="1:18" ht="21" customHeight="1" x14ac:dyDescent="0.3">
      <c r="A6" s="1214" t="s">
        <v>443</v>
      </c>
      <c r="B6" s="1215"/>
      <c r="C6" s="1215"/>
      <c r="D6" s="1215"/>
      <c r="E6" s="1215"/>
      <c r="F6" s="1215"/>
      <c r="G6" s="1215"/>
      <c r="H6" s="1215"/>
      <c r="I6" s="1215"/>
      <c r="J6" s="1215"/>
      <c r="K6" s="1215"/>
      <c r="L6" s="1215"/>
      <c r="M6" s="1215"/>
      <c r="N6" s="252"/>
      <c r="O6" s="252"/>
      <c r="P6" s="252"/>
      <c r="Q6" s="252"/>
      <c r="R6" s="252"/>
    </row>
    <row r="7" spans="1:18" ht="4.5" customHeight="1" x14ac:dyDescent="0.25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52"/>
      <c r="O7" s="252"/>
      <c r="P7" s="252"/>
      <c r="Q7" s="252"/>
      <c r="R7" s="252"/>
    </row>
    <row r="8" spans="1:18" ht="15.75" customHeight="1" x14ac:dyDescent="0.25">
      <c r="A8" s="1216" t="s">
        <v>455</v>
      </c>
      <c r="B8" s="1217"/>
      <c r="C8" s="265">
        <v>25</v>
      </c>
      <c r="D8" s="265">
        <v>67</v>
      </c>
      <c r="E8" s="493">
        <f>D8*25</f>
        <v>1675</v>
      </c>
      <c r="F8" s="265">
        <v>61</v>
      </c>
      <c r="G8" s="265">
        <f>F8*25</f>
        <v>1525</v>
      </c>
      <c r="H8" s="265">
        <v>60</v>
      </c>
      <c r="I8" s="265">
        <f>H8*25</f>
        <v>1500</v>
      </c>
      <c r="J8" s="265">
        <v>59</v>
      </c>
      <c r="K8" s="265">
        <f>J8*25</f>
        <v>1475</v>
      </c>
      <c r="L8" s="265">
        <v>55</v>
      </c>
      <c r="M8" s="265">
        <f>L8*25</f>
        <v>1375</v>
      </c>
      <c r="N8" s="252"/>
      <c r="O8" s="252"/>
      <c r="P8" s="252"/>
      <c r="Q8" s="252"/>
      <c r="R8" s="252"/>
    </row>
    <row r="9" spans="1:18" x14ac:dyDescent="0.25">
      <c r="A9" s="1218"/>
      <c r="B9" s="1219"/>
      <c r="C9" s="265">
        <v>8</v>
      </c>
      <c r="D9" s="265">
        <v>75</v>
      </c>
      <c r="E9" s="493">
        <f>D9*8</f>
        <v>600</v>
      </c>
      <c r="F9" s="265">
        <v>69</v>
      </c>
      <c r="G9" s="265">
        <f>F9*8</f>
        <v>552</v>
      </c>
      <c r="H9" s="265">
        <v>67</v>
      </c>
      <c r="I9" s="265">
        <f>H9*8</f>
        <v>536</v>
      </c>
      <c r="J9" s="265">
        <v>66</v>
      </c>
      <c r="K9" s="265">
        <f>J9*8</f>
        <v>528</v>
      </c>
      <c r="L9" s="265">
        <v>61</v>
      </c>
      <c r="M9" s="265">
        <f>L9*8</f>
        <v>488</v>
      </c>
      <c r="N9" s="252"/>
      <c r="O9" s="252"/>
      <c r="P9" s="252"/>
      <c r="Q9" s="252"/>
      <c r="R9" s="252"/>
    </row>
    <row r="10" spans="1:18" x14ac:dyDescent="0.25">
      <c r="A10" s="1220"/>
      <c r="B10" s="1221"/>
      <c r="C10" s="265">
        <v>15</v>
      </c>
      <c r="D10" s="265">
        <v>70</v>
      </c>
      <c r="E10" s="493">
        <f>D10*15</f>
        <v>1050</v>
      </c>
      <c r="F10" s="265">
        <v>65</v>
      </c>
      <c r="G10" s="265">
        <f>F10*15</f>
        <v>975</v>
      </c>
      <c r="H10" s="265">
        <v>64</v>
      </c>
      <c r="I10" s="265">
        <f>H10*15</f>
        <v>960</v>
      </c>
      <c r="J10" s="265">
        <v>63</v>
      </c>
      <c r="K10" s="265">
        <f>J10*15</f>
        <v>945</v>
      </c>
      <c r="L10" s="265">
        <v>59</v>
      </c>
      <c r="M10" s="265">
        <f>L10*15</f>
        <v>885</v>
      </c>
      <c r="N10" s="252"/>
      <c r="O10" s="252"/>
      <c r="P10" s="252"/>
      <c r="Q10" s="252"/>
      <c r="R10" s="252"/>
    </row>
    <row r="11" spans="1:18" x14ac:dyDescent="0.25">
      <c r="A11" s="1216" t="s">
        <v>456</v>
      </c>
      <c r="B11" s="1229"/>
      <c r="C11" s="265">
        <v>25</v>
      </c>
      <c r="D11" s="265">
        <v>67</v>
      </c>
      <c r="E11" s="493">
        <f>D11*25</f>
        <v>1675</v>
      </c>
      <c r="F11" s="265">
        <v>60</v>
      </c>
      <c r="G11" s="265">
        <f>F11*25</f>
        <v>1500</v>
      </c>
      <c r="H11" s="265">
        <v>59</v>
      </c>
      <c r="I11" s="265">
        <f>H11*25</f>
        <v>1475</v>
      </c>
      <c r="J11" s="265">
        <v>59</v>
      </c>
      <c r="K11" s="265">
        <f>J11*25</f>
        <v>1475</v>
      </c>
      <c r="L11" s="265">
        <v>54</v>
      </c>
      <c r="M11" s="265">
        <f>L11*25</f>
        <v>1350</v>
      </c>
      <c r="N11" s="252"/>
      <c r="O11" s="252"/>
      <c r="P11" s="252"/>
      <c r="Q11" s="252"/>
      <c r="R11" s="252"/>
    </row>
    <row r="12" spans="1:18" x14ac:dyDescent="0.25">
      <c r="A12" s="1230"/>
      <c r="B12" s="1231"/>
      <c r="C12" s="265">
        <v>8</v>
      </c>
      <c r="D12" s="265">
        <v>73</v>
      </c>
      <c r="E12" s="493">
        <f>D12*8</f>
        <v>584</v>
      </c>
      <c r="F12" s="265">
        <v>69</v>
      </c>
      <c r="G12" s="265">
        <f>F12*8</f>
        <v>552</v>
      </c>
      <c r="H12" s="265">
        <v>67</v>
      </c>
      <c r="I12" s="265">
        <f>H12*8</f>
        <v>536</v>
      </c>
      <c r="J12" s="265">
        <v>65</v>
      </c>
      <c r="K12" s="265">
        <f>J12*8</f>
        <v>520</v>
      </c>
      <c r="L12" s="265">
        <v>60</v>
      </c>
      <c r="M12" s="265">
        <f>L12*8</f>
        <v>480</v>
      </c>
      <c r="N12" s="252"/>
      <c r="O12" s="252"/>
      <c r="P12" s="252"/>
      <c r="Q12" s="252"/>
      <c r="R12" s="252"/>
    </row>
    <row r="13" spans="1:18" x14ac:dyDescent="0.25">
      <c r="A13" s="1232"/>
      <c r="B13" s="1233"/>
      <c r="C13" s="265">
        <v>15</v>
      </c>
      <c r="D13" s="265">
        <v>69</v>
      </c>
      <c r="E13" s="493">
        <f>D13*15</f>
        <v>1035</v>
      </c>
      <c r="F13" s="265">
        <v>64</v>
      </c>
      <c r="G13" s="265">
        <f>F13*15</f>
        <v>960</v>
      </c>
      <c r="H13" s="265">
        <v>63</v>
      </c>
      <c r="I13" s="265">
        <f>H13*15</f>
        <v>945</v>
      </c>
      <c r="J13" s="265">
        <v>62</v>
      </c>
      <c r="K13" s="265">
        <f>J13*15</f>
        <v>930</v>
      </c>
      <c r="L13" s="265">
        <v>59</v>
      </c>
      <c r="M13" s="265">
        <f>L13*15</f>
        <v>885</v>
      </c>
      <c r="N13" s="252"/>
      <c r="O13" s="252"/>
      <c r="P13" s="252"/>
      <c r="Q13" s="252"/>
      <c r="R13" s="252"/>
    </row>
    <row r="14" spans="1:18" ht="30" customHeight="1" x14ac:dyDescent="0.25">
      <c r="A14" s="1206" t="s">
        <v>457</v>
      </c>
      <c r="B14" s="1207"/>
      <c r="C14" s="265">
        <v>25</v>
      </c>
      <c r="D14" s="265">
        <v>140</v>
      </c>
      <c r="E14" s="493">
        <f>D14*25</f>
        <v>3500</v>
      </c>
      <c r="F14" s="265">
        <v>132</v>
      </c>
      <c r="G14" s="265">
        <f>F14*25</f>
        <v>3300</v>
      </c>
      <c r="H14" s="265">
        <v>130</v>
      </c>
      <c r="I14" s="265">
        <f>H14*25</f>
        <v>3250</v>
      </c>
      <c r="J14" s="265">
        <v>127</v>
      </c>
      <c r="K14" s="265">
        <f>J14*25</f>
        <v>3175</v>
      </c>
      <c r="L14" s="265">
        <v>119</v>
      </c>
      <c r="M14" s="265">
        <f>L14*25</f>
        <v>2975</v>
      </c>
      <c r="N14" s="252"/>
      <c r="O14" s="252"/>
      <c r="P14" s="252"/>
      <c r="Q14" s="252"/>
      <c r="R14" s="252"/>
    </row>
    <row r="15" spans="1:18" ht="32.25" customHeight="1" x14ac:dyDescent="0.25">
      <c r="A15" s="1208" t="s">
        <v>458</v>
      </c>
      <c r="B15" s="1209"/>
      <c r="C15" s="265">
        <v>20</v>
      </c>
      <c r="D15" s="265">
        <v>305</v>
      </c>
      <c r="E15" s="493">
        <f>D15*20</f>
        <v>6100</v>
      </c>
      <c r="F15" s="265">
        <v>290</v>
      </c>
      <c r="G15" s="265">
        <f>F15*20</f>
        <v>5800</v>
      </c>
      <c r="H15" s="265">
        <v>285</v>
      </c>
      <c r="I15" s="265">
        <f>H15*20</f>
        <v>5700</v>
      </c>
      <c r="J15" s="265">
        <v>275</v>
      </c>
      <c r="K15" s="265">
        <f>J15*20</f>
        <v>5500</v>
      </c>
      <c r="L15" s="265">
        <v>265</v>
      </c>
      <c r="M15" s="265">
        <f>L15*20</f>
        <v>5300</v>
      </c>
      <c r="N15" s="252"/>
      <c r="O15" s="252"/>
      <c r="P15" s="252"/>
      <c r="Q15" s="252"/>
      <c r="R15" s="252"/>
    </row>
    <row r="16" spans="1:18" s="13" customFormat="1" x14ac:dyDescent="0.25">
      <c r="A16" s="255"/>
      <c r="B16" s="256"/>
      <c r="C16" s="256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63"/>
      <c r="O16" s="263"/>
      <c r="P16" s="263"/>
      <c r="Q16" s="263"/>
      <c r="R16" s="263"/>
    </row>
    <row r="17" spans="1:18" ht="23.25" customHeight="1" x14ac:dyDescent="0.25">
      <c r="A17" s="1227" t="s">
        <v>444</v>
      </c>
      <c r="B17" s="1228"/>
      <c r="C17" s="1228"/>
      <c r="D17" s="1228"/>
      <c r="E17" s="1228"/>
      <c r="F17" s="1228"/>
      <c r="G17" s="1228"/>
      <c r="H17" s="1228"/>
      <c r="I17" s="1228"/>
      <c r="J17" s="1228"/>
      <c r="K17" s="1228"/>
      <c r="L17" s="1228"/>
      <c r="M17" s="1228"/>
      <c r="N17" s="252"/>
      <c r="O17" s="252"/>
      <c r="P17" s="252"/>
      <c r="Q17" s="252"/>
      <c r="R17" s="252"/>
    </row>
    <row r="18" spans="1:18" x14ac:dyDescent="0.25">
      <c r="A18" s="1201" t="s">
        <v>0</v>
      </c>
      <c r="B18" s="1201"/>
      <c r="C18" s="1201" t="s">
        <v>450</v>
      </c>
      <c r="D18" s="1210" t="s">
        <v>445</v>
      </c>
      <c r="E18" s="1210"/>
      <c r="F18" s="1210"/>
      <c r="G18" s="1210"/>
      <c r="H18" s="1210"/>
      <c r="I18" s="1210"/>
      <c r="J18" s="1210"/>
      <c r="K18" s="1210"/>
      <c r="L18" s="1210"/>
      <c r="M18" s="1211"/>
      <c r="N18" s="252"/>
      <c r="O18" s="252"/>
      <c r="P18" s="252"/>
      <c r="Q18" s="252"/>
      <c r="R18" s="252"/>
    </row>
    <row r="19" spans="1:18" x14ac:dyDescent="0.25">
      <c r="A19" s="1201"/>
      <c r="B19" s="1201"/>
      <c r="C19" s="1201"/>
      <c r="D19" s="1212" t="s">
        <v>799</v>
      </c>
      <c r="E19" s="1213"/>
      <c r="F19" s="1222" t="s">
        <v>437</v>
      </c>
      <c r="G19" s="1222"/>
      <c r="H19" s="1223" t="s">
        <v>438</v>
      </c>
      <c r="I19" s="1224"/>
      <c r="J19" s="1225" t="s">
        <v>439</v>
      </c>
      <c r="K19" s="1226"/>
      <c r="L19" s="1225" t="s">
        <v>440</v>
      </c>
      <c r="M19" s="1226"/>
      <c r="N19" s="252"/>
      <c r="O19" s="252"/>
      <c r="P19" s="252"/>
      <c r="Q19" s="252"/>
      <c r="R19" s="252"/>
    </row>
    <row r="20" spans="1:18" x14ac:dyDescent="0.25">
      <c r="A20" s="1201"/>
      <c r="B20" s="1201"/>
      <c r="C20" s="1201"/>
      <c r="D20" s="264" t="s">
        <v>441</v>
      </c>
      <c r="E20" s="253" t="s">
        <v>442</v>
      </c>
      <c r="F20" s="253" t="s">
        <v>441</v>
      </c>
      <c r="G20" s="253" t="s">
        <v>442</v>
      </c>
      <c r="H20" s="253" t="s">
        <v>441</v>
      </c>
      <c r="I20" s="253" t="s">
        <v>442</v>
      </c>
      <c r="J20" s="253" t="s">
        <v>441</v>
      </c>
      <c r="K20" s="253" t="s">
        <v>442</v>
      </c>
      <c r="L20" s="253" t="s">
        <v>441</v>
      </c>
      <c r="M20" s="253" t="s">
        <v>442</v>
      </c>
      <c r="N20" s="252"/>
      <c r="O20" s="252"/>
      <c r="P20" s="252"/>
      <c r="Q20" s="252"/>
      <c r="R20" s="252"/>
    </row>
    <row r="21" spans="1:18" x14ac:dyDescent="0.25">
      <c r="A21" s="1202" t="s">
        <v>451</v>
      </c>
      <c r="B21" s="1203"/>
      <c r="C21" s="254">
        <v>6</v>
      </c>
      <c r="D21" s="254">
        <v>129</v>
      </c>
      <c r="E21" s="494">
        <f>D21*C21</f>
        <v>774</v>
      </c>
      <c r="F21" s="254">
        <v>122</v>
      </c>
      <c r="G21" s="254">
        <f>F21*C21</f>
        <v>732</v>
      </c>
      <c r="H21" s="254">
        <v>120</v>
      </c>
      <c r="I21" s="254">
        <f>H21*C21</f>
        <v>720</v>
      </c>
      <c r="J21" s="254">
        <v>117</v>
      </c>
      <c r="K21" s="254">
        <f>J21*C21</f>
        <v>702</v>
      </c>
      <c r="L21" s="254">
        <v>111</v>
      </c>
      <c r="M21" s="254">
        <f>L21*C21</f>
        <v>666</v>
      </c>
      <c r="N21" s="252"/>
      <c r="O21" s="252"/>
      <c r="P21" s="252"/>
      <c r="Q21" s="252"/>
      <c r="R21" s="252"/>
    </row>
    <row r="22" spans="1:18" x14ac:dyDescent="0.25">
      <c r="A22" s="1204"/>
      <c r="B22" s="1205"/>
      <c r="C22" s="254">
        <v>0.7</v>
      </c>
      <c r="D22" s="254">
        <v>192</v>
      </c>
      <c r="E22" s="494">
        <f t="shared" ref="E22:E26" si="0">D22*C22</f>
        <v>134.39999999999998</v>
      </c>
      <c r="F22" s="254">
        <v>182</v>
      </c>
      <c r="G22" s="254">
        <f t="shared" ref="G22:G26" si="1">F22*C22</f>
        <v>127.39999999999999</v>
      </c>
      <c r="H22" s="254">
        <v>180</v>
      </c>
      <c r="I22" s="254">
        <f t="shared" ref="I22:I26" si="2">H22*C22</f>
        <v>125.99999999999999</v>
      </c>
      <c r="J22" s="254">
        <v>179</v>
      </c>
      <c r="K22" s="254">
        <f t="shared" ref="K22:K26" si="3">J22*C22</f>
        <v>125.3</v>
      </c>
      <c r="L22" s="254">
        <v>167</v>
      </c>
      <c r="M22" s="254">
        <f t="shared" ref="M22:M26" si="4">L22*C22</f>
        <v>116.89999999999999</v>
      </c>
      <c r="N22" s="252"/>
      <c r="O22" s="252"/>
      <c r="P22" s="252"/>
      <c r="Q22" s="252"/>
      <c r="R22" s="252"/>
    </row>
    <row r="23" spans="1:18" x14ac:dyDescent="0.25">
      <c r="A23" s="1235" t="s">
        <v>452</v>
      </c>
      <c r="B23" s="1236"/>
      <c r="C23" s="254">
        <v>4</v>
      </c>
      <c r="D23" s="254">
        <v>106</v>
      </c>
      <c r="E23" s="494">
        <f t="shared" si="0"/>
        <v>424</v>
      </c>
      <c r="F23" s="254">
        <v>103</v>
      </c>
      <c r="G23" s="254">
        <f t="shared" si="1"/>
        <v>412</v>
      </c>
      <c r="H23" s="254">
        <v>101</v>
      </c>
      <c r="I23" s="254">
        <f t="shared" si="2"/>
        <v>404</v>
      </c>
      <c r="J23" s="254">
        <v>99</v>
      </c>
      <c r="K23" s="254">
        <f t="shared" si="3"/>
        <v>396</v>
      </c>
      <c r="L23" s="254">
        <v>93</v>
      </c>
      <c r="M23" s="254">
        <f t="shared" si="4"/>
        <v>372</v>
      </c>
      <c r="N23" s="252"/>
      <c r="O23" s="252"/>
      <c r="P23" s="252"/>
      <c r="Q23" s="252"/>
      <c r="R23" s="252"/>
    </row>
    <row r="24" spans="1:18" x14ac:dyDescent="0.25">
      <c r="A24" s="1237"/>
      <c r="B24" s="1238"/>
      <c r="C24" s="254">
        <v>15</v>
      </c>
      <c r="D24" s="254">
        <v>88</v>
      </c>
      <c r="E24" s="494">
        <f t="shared" si="0"/>
        <v>1320</v>
      </c>
      <c r="F24" s="254">
        <v>86</v>
      </c>
      <c r="G24" s="254">
        <f t="shared" si="1"/>
        <v>1290</v>
      </c>
      <c r="H24" s="254">
        <v>84</v>
      </c>
      <c r="I24" s="254">
        <f t="shared" si="2"/>
        <v>1260</v>
      </c>
      <c r="J24" s="254">
        <v>81</v>
      </c>
      <c r="K24" s="254">
        <f t="shared" si="3"/>
        <v>1215</v>
      </c>
      <c r="L24" s="254">
        <v>76</v>
      </c>
      <c r="M24" s="254">
        <f t="shared" si="4"/>
        <v>1140</v>
      </c>
      <c r="N24" s="252"/>
      <c r="O24" s="252"/>
      <c r="P24" s="252"/>
      <c r="Q24" s="252"/>
      <c r="R24" s="252"/>
    </row>
    <row r="25" spans="1:18" x14ac:dyDescent="0.25">
      <c r="A25" s="1204"/>
      <c r="B25" s="1205"/>
      <c r="C25" s="254">
        <v>25</v>
      </c>
      <c r="D25" s="254">
        <v>79</v>
      </c>
      <c r="E25" s="494">
        <f t="shared" si="0"/>
        <v>1975</v>
      </c>
      <c r="F25" s="254">
        <v>78</v>
      </c>
      <c r="G25" s="254">
        <f t="shared" si="1"/>
        <v>1950</v>
      </c>
      <c r="H25" s="254">
        <v>77</v>
      </c>
      <c r="I25" s="254">
        <f t="shared" si="2"/>
        <v>1925</v>
      </c>
      <c r="J25" s="254">
        <v>75</v>
      </c>
      <c r="K25" s="254">
        <f t="shared" si="3"/>
        <v>1875</v>
      </c>
      <c r="L25" s="254">
        <v>70</v>
      </c>
      <c r="M25" s="254">
        <f t="shared" si="4"/>
        <v>1750</v>
      </c>
      <c r="N25" s="252"/>
      <c r="O25" s="252"/>
      <c r="P25" s="252"/>
      <c r="Q25" s="252"/>
      <c r="R25" s="252"/>
    </row>
    <row r="26" spans="1:18" ht="31.5" customHeight="1" x14ac:dyDescent="0.25">
      <c r="A26" s="1240" t="s">
        <v>453</v>
      </c>
      <c r="B26" s="1241"/>
      <c r="C26" s="254">
        <v>25</v>
      </c>
      <c r="D26" s="254">
        <v>35</v>
      </c>
      <c r="E26" s="494">
        <f t="shared" si="0"/>
        <v>875</v>
      </c>
      <c r="F26" s="254">
        <v>28</v>
      </c>
      <c r="G26" s="254">
        <f t="shared" si="1"/>
        <v>700</v>
      </c>
      <c r="H26" s="254">
        <v>28</v>
      </c>
      <c r="I26" s="254">
        <f t="shared" si="2"/>
        <v>700</v>
      </c>
      <c r="J26" s="254">
        <v>28</v>
      </c>
      <c r="K26" s="254">
        <f t="shared" si="3"/>
        <v>700</v>
      </c>
      <c r="L26" s="258">
        <v>28</v>
      </c>
      <c r="M26" s="254">
        <f t="shared" si="4"/>
        <v>700</v>
      </c>
      <c r="N26" s="252"/>
      <c r="O26" s="252"/>
      <c r="P26" s="252"/>
      <c r="Q26" s="252"/>
      <c r="R26" s="252"/>
    </row>
    <row r="27" spans="1:18" x14ac:dyDescent="0.25">
      <c r="A27" s="252"/>
      <c r="B27" s="252"/>
      <c r="C27" s="252"/>
      <c r="D27" s="259"/>
      <c r="E27" s="259"/>
      <c r="F27" s="259"/>
      <c r="G27" s="259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</row>
    <row r="28" spans="1:18" ht="36" customHeight="1" x14ac:dyDescent="0.25">
      <c r="A28" s="1227" t="s">
        <v>454</v>
      </c>
      <c r="B28" s="1228"/>
      <c r="C28" s="1228"/>
      <c r="D28" s="1228"/>
      <c r="E28" s="1228"/>
      <c r="F28" s="1228"/>
      <c r="G28" s="1228"/>
      <c r="H28" s="1228"/>
      <c r="I28" s="1228"/>
      <c r="J28" s="1228"/>
      <c r="K28" s="1228"/>
      <c r="L28" s="1228"/>
      <c r="M28" s="1228"/>
      <c r="N28" s="252"/>
      <c r="O28" s="252"/>
      <c r="P28" s="252"/>
      <c r="Q28" s="252"/>
      <c r="R28" s="252"/>
    </row>
    <row r="29" spans="1:18" ht="4.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52"/>
      <c r="J29" s="252"/>
      <c r="K29" s="252"/>
      <c r="L29" s="252"/>
      <c r="M29" s="252"/>
      <c r="N29" s="252"/>
      <c r="O29" s="252"/>
      <c r="P29" s="252"/>
      <c r="Q29" s="252"/>
      <c r="R29" s="252"/>
    </row>
    <row r="30" spans="1:18" x14ac:dyDescent="0.25">
      <c r="A30" s="1201" t="s">
        <v>0</v>
      </c>
      <c r="B30" s="1201"/>
      <c r="C30" s="1201"/>
      <c r="D30" s="1201"/>
      <c r="E30" s="1201"/>
      <c r="F30" s="1201"/>
      <c r="G30" s="1201"/>
      <c r="H30" s="1201"/>
      <c r="I30" s="1201"/>
      <c r="J30" s="9" t="s">
        <v>446</v>
      </c>
      <c r="K30" s="1201" t="s">
        <v>436</v>
      </c>
      <c r="L30" s="1201"/>
      <c r="M30" s="252"/>
      <c r="N30" s="252"/>
      <c r="O30" s="252"/>
      <c r="P30" s="252"/>
      <c r="Q30" s="252"/>
      <c r="R30" s="252"/>
    </row>
    <row r="31" spans="1:18" x14ac:dyDescent="0.25">
      <c r="A31" s="1239" t="s">
        <v>459</v>
      </c>
      <c r="B31" s="1239"/>
      <c r="C31" s="1239"/>
      <c r="D31" s="1239"/>
      <c r="E31" s="1239"/>
      <c r="F31" s="1239"/>
      <c r="G31" s="1239"/>
      <c r="H31" s="1239"/>
      <c r="I31" s="1239"/>
      <c r="J31" s="9" t="s">
        <v>447</v>
      </c>
      <c r="K31" s="1242">
        <v>279</v>
      </c>
      <c r="L31" s="1242"/>
      <c r="M31" s="252"/>
      <c r="N31" s="252"/>
      <c r="O31" s="252"/>
      <c r="P31" s="252"/>
      <c r="Q31" s="252"/>
      <c r="R31" s="252"/>
    </row>
    <row r="32" spans="1:18" ht="20.25" customHeight="1" x14ac:dyDescent="0.25">
      <c r="A32" s="1239"/>
      <c r="B32" s="1239"/>
      <c r="C32" s="1239"/>
      <c r="D32" s="1239"/>
      <c r="E32" s="1239"/>
      <c r="F32" s="1239"/>
      <c r="G32" s="1239"/>
      <c r="H32" s="1239"/>
      <c r="I32" s="1239"/>
      <c r="J32" s="9" t="s">
        <v>448</v>
      </c>
      <c r="K32" s="1199">
        <v>1142</v>
      </c>
      <c r="L32" s="1199"/>
      <c r="M32" s="252"/>
      <c r="N32" s="252"/>
      <c r="O32" s="252"/>
      <c r="P32" s="252"/>
      <c r="Q32" s="252"/>
      <c r="R32" s="252"/>
    </row>
    <row r="33" spans="1:18" x14ac:dyDescent="0.25">
      <c r="A33" s="1239"/>
      <c r="B33" s="1239"/>
      <c r="C33" s="1239"/>
      <c r="D33" s="1239"/>
      <c r="E33" s="1239"/>
      <c r="F33" s="1239"/>
      <c r="G33" s="1239"/>
      <c r="H33" s="1239"/>
      <c r="I33" s="1239"/>
      <c r="J33" s="9" t="s">
        <v>449</v>
      </c>
      <c r="K33" s="1199">
        <v>2240</v>
      </c>
      <c r="L33" s="1199"/>
      <c r="M33" s="252"/>
      <c r="N33" s="252"/>
      <c r="O33" s="252"/>
      <c r="P33" s="252"/>
      <c r="Q33" s="252"/>
      <c r="R33" s="252"/>
    </row>
    <row r="34" spans="1:18" ht="48" customHeight="1" x14ac:dyDescent="0.25">
      <c r="A34" s="1239" t="s">
        <v>460</v>
      </c>
      <c r="B34" s="1239"/>
      <c r="C34" s="1239"/>
      <c r="D34" s="1239"/>
      <c r="E34" s="1239"/>
      <c r="F34" s="1239"/>
      <c r="G34" s="1239"/>
      <c r="H34" s="1239"/>
      <c r="I34" s="1239"/>
      <c r="J34" s="9" t="s">
        <v>448</v>
      </c>
      <c r="K34" s="1199">
        <v>616</v>
      </c>
      <c r="L34" s="1199"/>
      <c r="M34" s="252"/>
      <c r="N34" s="252"/>
      <c r="O34" s="252"/>
      <c r="P34" s="252"/>
      <c r="Q34" s="252"/>
      <c r="R34" s="252"/>
    </row>
    <row r="35" spans="1:18" ht="29.25" customHeight="1" x14ac:dyDescent="0.25">
      <c r="A35" s="1234" t="s">
        <v>461</v>
      </c>
      <c r="B35" s="1234"/>
      <c r="C35" s="1234"/>
      <c r="D35" s="1234"/>
      <c r="E35" s="1234"/>
      <c r="F35" s="1234"/>
      <c r="G35" s="1234"/>
      <c r="H35" s="1234"/>
      <c r="I35" s="1234"/>
      <c r="J35" s="9" t="s">
        <v>448</v>
      </c>
      <c r="K35" s="1199">
        <v>388</v>
      </c>
      <c r="L35" s="1199"/>
      <c r="M35" s="252"/>
      <c r="N35" s="252"/>
      <c r="O35" s="252"/>
      <c r="P35" s="252"/>
      <c r="Q35" s="252"/>
      <c r="R35" s="252"/>
    </row>
    <row r="36" spans="1:18" ht="45" customHeight="1" x14ac:dyDescent="0.25">
      <c r="A36" s="1234" t="s">
        <v>462</v>
      </c>
      <c r="B36" s="1234"/>
      <c r="C36" s="1234"/>
      <c r="D36" s="1234"/>
      <c r="E36" s="1234"/>
      <c r="F36" s="1234"/>
      <c r="G36" s="1234"/>
      <c r="H36" s="1234"/>
      <c r="I36" s="1234"/>
      <c r="J36" s="9" t="s">
        <v>448</v>
      </c>
      <c r="K36" s="1199">
        <v>251</v>
      </c>
      <c r="L36" s="1199"/>
      <c r="M36" s="252"/>
      <c r="N36" s="252"/>
      <c r="O36" s="252"/>
      <c r="P36" s="252"/>
      <c r="Q36" s="252"/>
      <c r="R36" s="252"/>
    </row>
    <row r="37" spans="1:18" ht="30.75" customHeight="1" x14ac:dyDescent="0.25">
      <c r="A37" s="1234" t="s">
        <v>463</v>
      </c>
      <c r="B37" s="1234"/>
      <c r="C37" s="1234"/>
      <c r="D37" s="1234"/>
      <c r="E37" s="1234"/>
      <c r="F37" s="1234"/>
      <c r="G37" s="1234"/>
      <c r="H37" s="1234"/>
      <c r="I37" s="1234"/>
      <c r="J37" s="9" t="s">
        <v>448</v>
      </c>
      <c r="K37" s="1199">
        <v>281</v>
      </c>
      <c r="L37" s="1199"/>
      <c r="M37" s="252"/>
      <c r="N37" s="252"/>
      <c r="O37" s="252"/>
      <c r="P37" s="252"/>
      <c r="Q37" s="252"/>
      <c r="R37" s="252"/>
    </row>
  </sheetData>
  <mergeCells count="41">
    <mergeCell ref="A36:I36"/>
    <mergeCell ref="A37:I37"/>
    <mergeCell ref="A23:B25"/>
    <mergeCell ref="A28:M28"/>
    <mergeCell ref="A30:I30"/>
    <mergeCell ref="A31:I33"/>
    <mergeCell ref="A34:I34"/>
    <mergeCell ref="A35:I35"/>
    <mergeCell ref="K36:L36"/>
    <mergeCell ref="K37:L37"/>
    <mergeCell ref="A26:B26"/>
    <mergeCell ref="K30:L30"/>
    <mergeCell ref="K32:L32"/>
    <mergeCell ref="K31:L31"/>
    <mergeCell ref="K33:L33"/>
    <mergeCell ref="K34:L34"/>
    <mergeCell ref="A17:M17"/>
    <mergeCell ref="A11:B13"/>
    <mergeCell ref="C18:C20"/>
    <mergeCell ref="D3:M3"/>
    <mergeCell ref="D4:E4"/>
    <mergeCell ref="F4:G4"/>
    <mergeCell ref="H4:I4"/>
    <mergeCell ref="J4:K4"/>
    <mergeCell ref="L4:M4"/>
    <mergeCell ref="K35:L35"/>
    <mergeCell ref="H1:M2"/>
    <mergeCell ref="A3:B5"/>
    <mergeCell ref="C3:C5"/>
    <mergeCell ref="A21:B22"/>
    <mergeCell ref="A18:B20"/>
    <mergeCell ref="A14:B14"/>
    <mergeCell ref="A15:B15"/>
    <mergeCell ref="D18:M18"/>
    <mergeCell ref="D19:E19"/>
    <mergeCell ref="A6:M6"/>
    <mergeCell ref="A8:B10"/>
    <mergeCell ref="F19:G19"/>
    <mergeCell ref="H19:I19"/>
    <mergeCell ref="J19:K19"/>
    <mergeCell ref="L19:M19"/>
  </mergeCells>
  <pageMargins left="0.35433070866141736" right="0.51181102362204722" top="1.4173228346456694" bottom="0.74803149606299213" header="0.31496062992125984" footer="0.31496062992125984"/>
  <pageSetup paperSize="9" scale="79" orientation="portrait" horizontalDpi="300" verticalDpi="300" r:id="rId1"/>
  <headerFooter>
    <oddHeader>&amp;L&amp;"-,полужирный"&amp;12&amp;U&amp;KC00000Соглашение - всегда успех!&amp;CГИДРОИЗОЛЯЦИЯ ПРОНИКАЮЩЕГО ДЕЙСТВИЯ "ГИДРОТЭКС"&amp;R&amp;G</oddHeader>
    <oddFooter>&amp;Cг.Новокузнецк, ул.Производственная, д.9, оф.13(3843) 930-125 E-MAIL:   td-accord@mail.ru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1"/>
  <sheetViews>
    <sheetView view="pageBreakPreview" topLeftCell="A9" zoomScale="90" zoomScaleSheetLayoutView="90" workbookViewId="0">
      <selection activeCell="E17" sqref="E17"/>
    </sheetView>
  </sheetViews>
  <sheetFormatPr defaultRowHeight="15" x14ac:dyDescent="0.25"/>
  <cols>
    <col min="1" max="1" width="6.28515625" customWidth="1"/>
    <col min="2" max="2" width="17.7109375" customWidth="1"/>
    <col min="3" max="3" width="18.42578125" customWidth="1"/>
    <col min="4" max="4" width="12.7109375" customWidth="1"/>
    <col min="6" max="6" width="24" customWidth="1"/>
    <col min="7" max="7" width="12.28515625" customWidth="1"/>
    <col min="10" max="10" width="14.5703125" customWidth="1"/>
    <col min="11" max="11" width="4.28515625" hidden="1" customWidth="1"/>
  </cols>
  <sheetData>
    <row r="1" spans="1:7" s="6" customFormat="1" ht="30" customHeight="1" x14ac:dyDescent="0.25">
      <c r="A1" s="1243"/>
      <c r="B1" s="1243"/>
      <c r="C1" s="339"/>
      <c r="D1" s="338"/>
      <c r="E1" s="334"/>
    </row>
    <row r="2" spans="1:7" ht="33" customHeight="1" x14ac:dyDescent="0.25">
      <c r="A2" s="1244" t="s">
        <v>794</v>
      </c>
      <c r="B2" s="1244"/>
      <c r="C2" s="1244"/>
      <c r="D2" s="1244"/>
      <c r="E2" s="1244"/>
      <c r="F2" s="1244"/>
      <c r="G2" s="1244"/>
    </row>
    <row r="3" spans="1:7" s="17" customFormat="1" ht="45" x14ac:dyDescent="0.25">
      <c r="A3" s="487" t="s">
        <v>569</v>
      </c>
      <c r="B3" s="487" t="s">
        <v>570</v>
      </c>
      <c r="C3" s="487" t="s">
        <v>0</v>
      </c>
      <c r="D3" s="487" t="s">
        <v>571</v>
      </c>
      <c r="E3" s="487" t="s">
        <v>572</v>
      </c>
      <c r="F3" s="487" t="s">
        <v>499</v>
      </c>
      <c r="G3" s="488" t="s">
        <v>349</v>
      </c>
    </row>
    <row r="4" spans="1:7" x14ac:dyDescent="0.25">
      <c r="A4" s="1245"/>
      <c r="B4" s="1246"/>
      <c r="C4" s="1246"/>
      <c r="D4" s="1246"/>
      <c r="E4" s="1246"/>
      <c r="F4" s="1246"/>
      <c r="G4" s="1247"/>
    </row>
    <row r="5" spans="1:7" ht="30" customHeight="1" x14ac:dyDescent="0.25">
      <c r="A5" s="340">
        <v>1</v>
      </c>
      <c r="B5" s="1259"/>
      <c r="C5" s="340" t="s">
        <v>575</v>
      </c>
      <c r="D5" s="340" t="s">
        <v>576</v>
      </c>
      <c r="E5" s="340">
        <v>0.95</v>
      </c>
      <c r="F5" s="340" t="s">
        <v>793</v>
      </c>
      <c r="G5" s="495">
        <v>90</v>
      </c>
    </row>
    <row r="6" spans="1:7" ht="15" hidden="1" customHeight="1" x14ac:dyDescent="0.25">
      <c r="A6" s="340">
        <v>2</v>
      </c>
      <c r="B6" s="1259"/>
      <c r="C6" s="340" t="s">
        <v>575</v>
      </c>
      <c r="D6" s="340" t="s">
        <v>576</v>
      </c>
      <c r="E6" s="340">
        <v>0.95</v>
      </c>
      <c r="F6" s="340" t="s">
        <v>577</v>
      </c>
      <c r="G6" s="495">
        <v>89.7</v>
      </c>
    </row>
    <row r="7" spans="1:7" ht="15" hidden="1" customHeight="1" x14ac:dyDescent="0.25">
      <c r="A7" s="340">
        <v>4</v>
      </c>
      <c r="B7" s="1259"/>
      <c r="C7" s="340" t="s">
        <v>575</v>
      </c>
      <c r="D7" s="340" t="s">
        <v>576</v>
      </c>
      <c r="E7" s="340">
        <v>0.95</v>
      </c>
      <c r="F7" s="340" t="s">
        <v>578</v>
      </c>
      <c r="G7" s="495">
        <v>89.7</v>
      </c>
    </row>
    <row r="8" spans="1:7" ht="25.5" hidden="1" customHeight="1" x14ac:dyDescent="0.25">
      <c r="A8" s="340">
        <v>5</v>
      </c>
      <c r="B8" s="1259"/>
      <c r="C8" s="340" t="s">
        <v>579</v>
      </c>
      <c r="D8" s="340" t="s">
        <v>580</v>
      </c>
      <c r="E8" s="340">
        <v>0.95</v>
      </c>
      <c r="F8" s="340" t="s">
        <v>577</v>
      </c>
      <c r="G8" s="495">
        <v>99.95</v>
      </c>
    </row>
    <row r="9" spans="1:7" ht="25.5" x14ac:dyDescent="0.25">
      <c r="A9" s="340">
        <v>2</v>
      </c>
      <c r="B9" s="1259"/>
      <c r="C9" s="340" t="s">
        <v>579</v>
      </c>
      <c r="D9" s="340" t="s">
        <v>580</v>
      </c>
      <c r="E9" s="340">
        <v>0.95</v>
      </c>
      <c r="F9" s="340" t="s">
        <v>578</v>
      </c>
      <c r="G9" s="495">
        <v>100</v>
      </c>
    </row>
    <row r="10" spans="1:7" ht="25.5" customHeight="1" x14ac:dyDescent="0.25">
      <c r="A10" s="340">
        <v>3</v>
      </c>
      <c r="B10" s="1259"/>
      <c r="C10" s="340" t="s">
        <v>581</v>
      </c>
      <c r="D10" s="340" t="s">
        <v>582</v>
      </c>
      <c r="E10" s="340">
        <v>0.9</v>
      </c>
      <c r="F10" s="340" t="s">
        <v>577</v>
      </c>
      <c r="G10" s="495">
        <v>79</v>
      </c>
    </row>
    <row r="11" spans="1:7" ht="15" hidden="1" customHeight="1" x14ac:dyDescent="0.25">
      <c r="A11" s="340">
        <v>8</v>
      </c>
      <c r="B11" s="1259"/>
      <c r="C11" s="340" t="s">
        <v>581</v>
      </c>
      <c r="D11" s="340" t="s">
        <v>582</v>
      </c>
      <c r="E11" s="340">
        <v>0.9</v>
      </c>
      <c r="F11" s="340" t="s">
        <v>577</v>
      </c>
      <c r="G11" s="495">
        <v>79.150000000000006</v>
      </c>
    </row>
    <row r="12" spans="1:7" ht="15" hidden="1" customHeight="1" x14ac:dyDescent="0.25">
      <c r="A12" s="340">
        <v>9</v>
      </c>
      <c r="B12" s="1259"/>
      <c r="C12" s="340" t="s">
        <v>581</v>
      </c>
      <c r="D12" s="340" t="s">
        <v>582</v>
      </c>
      <c r="E12" s="340">
        <v>0.9</v>
      </c>
      <c r="F12" s="340" t="s">
        <v>578</v>
      </c>
      <c r="G12" s="495">
        <v>79.150000000000006</v>
      </c>
    </row>
    <row r="13" spans="1:7" ht="15" hidden="1" customHeight="1" x14ac:dyDescent="0.25">
      <c r="A13" s="340">
        <v>10</v>
      </c>
      <c r="B13" s="1259"/>
      <c r="C13" s="340" t="s">
        <v>581</v>
      </c>
      <c r="D13" s="340" t="s">
        <v>582</v>
      </c>
      <c r="E13" s="340">
        <v>0.9</v>
      </c>
      <c r="F13" s="340" t="s">
        <v>578</v>
      </c>
      <c r="G13" s="495">
        <v>79.150000000000006</v>
      </c>
    </row>
    <row r="14" spans="1:7" ht="36.75" customHeight="1" x14ac:dyDescent="0.25">
      <c r="A14" s="340">
        <v>4</v>
      </c>
      <c r="B14" s="1259"/>
      <c r="C14" s="340" t="s">
        <v>583</v>
      </c>
      <c r="D14" s="340" t="s">
        <v>584</v>
      </c>
      <c r="E14" s="340">
        <v>0.9</v>
      </c>
      <c r="F14" s="340" t="s">
        <v>793</v>
      </c>
      <c r="G14" s="495">
        <v>121</v>
      </c>
    </row>
    <row r="15" spans="1:7" ht="25.5" hidden="1" customHeight="1" x14ac:dyDescent="0.25">
      <c r="A15" s="340">
        <v>12</v>
      </c>
      <c r="B15" s="1259"/>
      <c r="C15" s="340" t="s">
        <v>583</v>
      </c>
      <c r="D15" s="340" t="s">
        <v>584</v>
      </c>
      <c r="E15" s="340">
        <v>0.9</v>
      </c>
      <c r="F15" s="340" t="s">
        <v>578</v>
      </c>
      <c r="G15" s="495">
        <v>121</v>
      </c>
    </row>
    <row r="16" spans="1:7" ht="25.5" hidden="1" customHeight="1" x14ac:dyDescent="0.25">
      <c r="A16" s="340">
        <v>13</v>
      </c>
      <c r="B16" s="1259"/>
      <c r="C16" s="340" t="s">
        <v>583</v>
      </c>
      <c r="D16" s="340" t="s">
        <v>584</v>
      </c>
      <c r="E16" s="340">
        <v>1.5</v>
      </c>
      <c r="F16" s="340" t="s">
        <v>577</v>
      </c>
      <c r="G16" s="495">
        <v>203</v>
      </c>
    </row>
    <row r="17" spans="1:7" ht="36" customHeight="1" x14ac:dyDescent="0.25">
      <c r="A17" s="340">
        <v>5</v>
      </c>
      <c r="B17" s="1259"/>
      <c r="C17" s="340" t="s">
        <v>583</v>
      </c>
      <c r="D17" s="340" t="s">
        <v>584</v>
      </c>
      <c r="E17" s="340">
        <v>1.5</v>
      </c>
      <c r="F17" s="340" t="s">
        <v>793</v>
      </c>
      <c r="G17" s="495">
        <v>203</v>
      </c>
    </row>
    <row r="18" spans="1:7" ht="25.5" hidden="1" customHeight="1" x14ac:dyDescent="0.25">
      <c r="A18" s="340">
        <v>15</v>
      </c>
      <c r="B18" s="1259"/>
      <c r="C18" s="340" t="s">
        <v>583</v>
      </c>
      <c r="D18" s="340" t="s">
        <v>584</v>
      </c>
      <c r="E18" s="340">
        <v>1.8</v>
      </c>
      <c r="F18" s="340" t="s">
        <v>577</v>
      </c>
      <c r="G18" s="495">
        <v>232.8</v>
      </c>
    </row>
    <row r="19" spans="1:7" ht="25.5" x14ac:dyDescent="0.25">
      <c r="A19" s="340">
        <v>6</v>
      </c>
      <c r="B19" s="1259"/>
      <c r="C19" s="340" t="s">
        <v>583</v>
      </c>
      <c r="D19" s="340" t="s">
        <v>584</v>
      </c>
      <c r="E19" s="340">
        <v>1.8</v>
      </c>
      <c r="F19" s="340" t="s">
        <v>578</v>
      </c>
      <c r="G19" s="495">
        <v>233</v>
      </c>
    </row>
    <row r="20" spans="1:7" ht="36" customHeight="1" x14ac:dyDescent="0.25">
      <c r="A20" s="340">
        <v>7</v>
      </c>
      <c r="B20" s="1259"/>
      <c r="C20" s="340" t="s">
        <v>585</v>
      </c>
      <c r="D20" s="340" t="s">
        <v>586</v>
      </c>
      <c r="E20" s="340">
        <v>0.9</v>
      </c>
      <c r="F20" s="340" t="s">
        <v>793</v>
      </c>
      <c r="G20" s="495">
        <v>110</v>
      </c>
    </row>
    <row r="21" spans="1:7" ht="42" hidden="1" customHeight="1" x14ac:dyDescent="0.25">
      <c r="A21" s="631">
        <v>18</v>
      </c>
      <c r="B21" s="486"/>
      <c r="C21" s="340" t="s">
        <v>585</v>
      </c>
      <c r="D21" s="340" t="s">
        <v>586</v>
      </c>
      <c r="E21" s="340">
        <v>0.9</v>
      </c>
      <c r="F21" s="340" t="s">
        <v>578</v>
      </c>
      <c r="G21" s="341">
        <v>110</v>
      </c>
    </row>
  </sheetData>
  <mergeCells count="4">
    <mergeCell ref="A1:B1"/>
    <mergeCell ref="A2:G2"/>
    <mergeCell ref="A4:G4"/>
    <mergeCell ref="B5:B20"/>
  </mergeCells>
  <pageMargins left="0.37" right="0.25" top="1.2204724409448819" bottom="0.74803149606299213" header="0.31496062992125984" footer="0.31496062992125984"/>
  <pageSetup paperSize="9" scale="72" orientation="portrait" horizontalDpi="300" verticalDpi="300" r:id="rId1"/>
  <headerFooter>
    <oddHeader>&amp;L&amp;12&amp;K000000г.Новокузнецк, ул.Производственная, 9, оф.13тел./ф. (3843) 930-125&amp;11&amp;U&amp;KC00000Соглашение - всегда успех!&amp;C&amp;14ПЛАСТИКОВЫЕ СЕТКИ ДЛЯ ДОМА И САДА&amp;R&amp;G</oddHeader>
    <oddFooter>&amp;Cг.Новокузнецк, ул.Производственная, д.9, оф.13(3843) 930-125 E-MAIL:   td-accord@mail.ru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tabSelected="1" topLeftCell="A10" workbookViewId="0">
      <selection activeCell="H27" sqref="H27"/>
    </sheetView>
  </sheetViews>
  <sheetFormatPr defaultRowHeight="15" x14ac:dyDescent="0.25"/>
  <cols>
    <col min="1" max="1" width="30.42578125" customWidth="1"/>
  </cols>
  <sheetData>
    <row r="1" spans="1:5" x14ac:dyDescent="0.25">
      <c r="A1" s="1121" t="s">
        <v>0</v>
      </c>
      <c r="B1" s="878" t="s">
        <v>769</v>
      </c>
      <c r="C1" s="1121" t="s">
        <v>18</v>
      </c>
      <c r="D1" s="1121" t="s">
        <v>341</v>
      </c>
      <c r="E1" s="1121"/>
    </row>
    <row r="2" spans="1:5" x14ac:dyDescent="0.25">
      <c r="A2" s="1121"/>
      <c r="B2" s="879"/>
      <c r="C2" s="1121"/>
      <c r="D2" s="472" t="s">
        <v>771</v>
      </c>
      <c r="E2" s="472" t="s">
        <v>770</v>
      </c>
    </row>
    <row r="3" spans="1:5" ht="15.75" x14ac:dyDescent="0.25">
      <c r="A3" s="1248" t="s">
        <v>772</v>
      </c>
      <c r="B3" s="1249"/>
      <c r="C3" s="1249"/>
      <c r="D3" s="1249"/>
      <c r="E3" s="1250"/>
    </row>
    <row r="4" spans="1:5" ht="30" x14ac:dyDescent="0.25">
      <c r="A4" s="266" t="s">
        <v>774</v>
      </c>
      <c r="B4" s="267" t="s">
        <v>779</v>
      </c>
      <c r="C4" s="472" t="s">
        <v>6</v>
      </c>
      <c r="D4" s="473">
        <v>290.38</v>
      </c>
      <c r="E4" s="472">
        <v>263.98</v>
      </c>
    </row>
    <row r="5" spans="1:5" ht="30" x14ac:dyDescent="0.25">
      <c r="A5" s="266" t="s">
        <v>775</v>
      </c>
      <c r="B5" s="267" t="s">
        <v>779</v>
      </c>
      <c r="C5" s="472" t="s">
        <v>6</v>
      </c>
      <c r="D5" s="473">
        <v>235.47</v>
      </c>
      <c r="E5" s="472">
        <v>214.06</v>
      </c>
    </row>
    <row r="6" spans="1:5" ht="30" x14ac:dyDescent="0.25">
      <c r="A6" s="266" t="s">
        <v>776</v>
      </c>
      <c r="B6" s="267" t="s">
        <v>780</v>
      </c>
      <c r="C6" s="472" t="s">
        <v>6</v>
      </c>
      <c r="D6" s="473">
        <v>427.77</v>
      </c>
      <c r="E6" s="472">
        <v>388.88</v>
      </c>
    </row>
    <row r="7" spans="1:5" ht="30" x14ac:dyDescent="0.25">
      <c r="A7" s="266" t="s">
        <v>777</v>
      </c>
      <c r="B7" s="267" t="s">
        <v>780</v>
      </c>
      <c r="C7" s="472" t="s">
        <v>6</v>
      </c>
      <c r="D7" s="473">
        <v>404.44</v>
      </c>
      <c r="E7" s="472">
        <v>367.68</v>
      </c>
    </row>
    <row r="8" spans="1:5" ht="30" x14ac:dyDescent="0.25">
      <c r="A8" s="266" t="s">
        <v>778</v>
      </c>
      <c r="B8" s="267" t="s">
        <v>780</v>
      </c>
      <c r="C8" s="472" t="s">
        <v>6</v>
      </c>
      <c r="D8" s="473">
        <v>365.92</v>
      </c>
      <c r="E8" s="472">
        <v>332.65</v>
      </c>
    </row>
    <row r="9" spans="1:5" ht="15.75" x14ac:dyDescent="0.25">
      <c r="A9" s="1248" t="s">
        <v>773</v>
      </c>
      <c r="B9" s="1249"/>
      <c r="C9" s="1249"/>
      <c r="D9" s="1249"/>
      <c r="E9" s="1250"/>
    </row>
    <row r="10" spans="1:5" ht="45" customHeight="1" x14ac:dyDescent="0.25">
      <c r="A10" s="474" t="s">
        <v>781</v>
      </c>
      <c r="B10" s="267" t="s">
        <v>779</v>
      </c>
      <c r="C10" s="471" t="s">
        <v>6</v>
      </c>
      <c r="D10" s="471">
        <v>372.43</v>
      </c>
      <c r="E10" s="471">
        <v>338.57</v>
      </c>
    </row>
    <row r="11" spans="1:5" ht="30" x14ac:dyDescent="0.25">
      <c r="A11" s="475" t="s">
        <v>782</v>
      </c>
      <c r="B11" s="267" t="s">
        <v>780</v>
      </c>
      <c r="C11" s="471" t="s">
        <v>6</v>
      </c>
      <c r="D11" s="471">
        <v>276.01</v>
      </c>
      <c r="E11" s="471">
        <v>250.92</v>
      </c>
    </row>
    <row r="12" spans="1:5" ht="30" x14ac:dyDescent="0.25">
      <c r="A12" s="475" t="s">
        <v>783</v>
      </c>
      <c r="B12" s="267" t="s">
        <v>780</v>
      </c>
      <c r="C12" s="471" t="s">
        <v>6</v>
      </c>
      <c r="D12" s="471">
        <v>193.07</v>
      </c>
      <c r="E12" s="471">
        <v>175.52</v>
      </c>
    </row>
    <row r="13" spans="1:5" ht="30" x14ac:dyDescent="0.25">
      <c r="A13" s="475" t="s">
        <v>785</v>
      </c>
      <c r="B13" s="267" t="s">
        <v>780</v>
      </c>
      <c r="C13" s="471" t="s">
        <v>6</v>
      </c>
      <c r="D13" s="471">
        <v>236.77</v>
      </c>
      <c r="E13" s="471">
        <v>215.25</v>
      </c>
    </row>
    <row r="14" spans="1:5" ht="45" x14ac:dyDescent="0.25">
      <c r="A14" s="475" t="s">
        <v>784</v>
      </c>
      <c r="B14" s="267" t="s">
        <v>780</v>
      </c>
      <c r="C14" s="471" t="s">
        <v>6</v>
      </c>
      <c r="D14" s="471">
        <v>363.41</v>
      </c>
      <c r="E14" s="471">
        <v>330.37</v>
      </c>
    </row>
    <row r="15" spans="1:5" ht="15.75" x14ac:dyDescent="0.25">
      <c r="A15" s="1248" t="s">
        <v>786</v>
      </c>
      <c r="B15" s="1249"/>
      <c r="C15" s="1249"/>
      <c r="D15" s="1249"/>
      <c r="E15" s="1250"/>
    </row>
    <row r="16" spans="1:5" ht="45" x14ac:dyDescent="0.25">
      <c r="A16" s="475" t="s">
        <v>787</v>
      </c>
      <c r="B16" s="267" t="s">
        <v>780</v>
      </c>
      <c r="C16" s="471" t="s">
        <v>6</v>
      </c>
      <c r="D16" s="476">
        <v>206.92</v>
      </c>
      <c r="E16" s="476">
        <v>188.11</v>
      </c>
    </row>
    <row r="17" spans="1:5" ht="45" x14ac:dyDescent="0.25">
      <c r="A17" s="475" t="s">
        <v>788</v>
      </c>
      <c r="B17" s="267" t="s">
        <v>780</v>
      </c>
      <c r="C17" s="471" t="s">
        <v>6</v>
      </c>
      <c r="D17" s="476">
        <v>246.84</v>
      </c>
      <c r="E17" s="476">
        <v>224.4</v>
      </c>
    </row>
    <row r="18" spans="1:5" ht="15.75" x14ac:dyDescent="0.25">
      <c r="A18" s="1248" t="s">
        <v>789</v>
      </c>
      <c r="B18" s="1249"/>
      <c r="C18" s="1249"/>
      <c r="D18" s="1249"/>
      <c r="E18" s="1250"/>
    </row>
    <row r="19" spans="1:5" ht="45" x14ac:dyDescent="0.25">
      <c r="A19" s="475" t="s">
        <v>791</v>
      </c>
      <c r="B19" s="471" t="s">
        <v>790</v>
      </c>
      <c r="C19" s="471" t="s">
        <v>6</v>
      </c>
      <c r="D19" s="476">
        <v>210</v>
      </c>
      <c r="E19" s="476">
        <v>199</v>
      </c>
    </row>
  </sheetData>
  <mergeCells count="8">
    <mergeCell ref="A15:E15"/>
    <mergeCell ref="A18:E18"/>
    <mergeCell ref="A1:A2"/>
    <mergeCell ref="B1:B2"/>
    <mergeCell ref="C1:C2"/>
    <mergeCell ref="D1:E1"/>
    <mergeCell ref="A3:E3"/>
    <mergeCell ref="A9:E9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&amp;L&amp;U&amp;KC00000Соглашение - всегда успех!&amp;CСУХИЕ СМЕСИ&amp;R&amp;G</oddHeader>
    <oddFooter>&amp;Cг.Новокузнецк, ул.Производственная, д.9, оф.13тел./ф.(3843) 930-125 e-mail:   td-аccord@mail.ru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workbookViewId="0"/>
  </sheetViews>
  <sheetFormatPr defaultRowHeight="15" x14ac:dyDescent="0.25"/>
  <sheetData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workbookViewId="0"/>
  </sheetViews>
  <sheetFormatPr defaultRowHeight="15" x14ac:dyDescent="0.25"/>
  <sheetData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J54"/>
  <sheetViews>
    <sheetView view="pageBreakPreview" topLeftCell="A28" zoomScaleSheetLayoutView="100" workbookViewId="0">
      <selection activeCell="E10" sqref="E10"/>
    </sheetView>
  </sheetViews>
  <sheetFormatPr defaultRowHeight="15.75" x14ac:dyDescent="0.25"/>
  <cols>
    <col min="1" max="1" width="47.42578125" style="18" customWidth="1"/>
    <col min="2" max="2" width="9.140625" style="18"/>
    <col min="3" max="3" width="12.140625" style="18" customWidth="1"/>
    <col min="4" max="4" width="13.42578125" style="18" customWidth="1"/>
    <col min="5" max="5" width="14.5703125" style="18" customWidth="1"/>
    <col min="6" max="16384" width="9.140625" style="18"/>
  </cols>
  <sheetData>
    <row r="1" spans="1:10" ht="16.5" thickBot="1" x14ac:dyDescent="0.3">
      <c r="E1" s="470">
        <v>41501</v>
      </c>
    </row>
    <row r="2" spans="1:10" ht="42.75" customHeight="1" x14ac:dyDescent="0.25">
      <c r="A2" s="785" t="s">
        <v>26</v>
      </c>
      <c r="B2" s="786"/>
      <c r="C2" s="786"/>
      <c r="D2" s="786"/>
      <c r="E2" s="787"/>
      <c r="F2" s="19" t="str">
        <f>'[1]Нетканные материалы'!F8</f>
        <v/>
      </c>
      <c r="G2"/>
      <c r="H2" s="19" t="str">
        <f>'[1]Нетканные материалы'!H8</f>
        <v/>
      </c>
      <c r="I2" s="19" t="str">
        <f>'[1]Нетканные материалы'!I8</f>
        <v/>
      </c>
      <c r="J2" s="19" t="str">
        <f>'[1]Нетканные материалы'!J8</f>
        <v/>
      </c>
    </row>
    <row r="3" spans="1:10" ht="4.5" customHeight="1" x14ac:dyDescent="0.25">
      <c r="A3" s="21"/>
      <c r="B3" s="22"/>
      <c r="C3" s="789"/>
      <c r="D3" s="789"/>
      <c r="E3" s="790"/>
      <c r="F3" s="20"/>
      <c r="G3" s="20"/>
      <c r="H3" s="20"/>
      <c r="I3" s="20"/>
      <c r="J3" s="20"/>
    </row>
    <row r="4" spans="1:10" x14ac:dyDescent="0.25">
      <c r="A4" s="783" t="s">
        <v>0</v>
      </c>
      <c r="B4" s="784" t="s">
        <v>7</v>
      </c>
      <c r="C4" s="784" t="s">
        <v>13</v>
      </c>
      <c r="D4" s="784" t="s">
        <v>28</v>
      </c>
      <c r="E4" s="788"/>
    </row>
    <row r="5" spans="1:10" x14ac:dyDescent="0.25">
      <c r="A5" s="783"/>
      <c r="B5" s="784"/>
      <c r="C5" s="784"/>
      <c r="D5" s="37" t="s">
        <v>24</v>
      </c>
      <c r="E5" s="38" t="s">
        <v>25</v>
      </c>
    </row>
    <row r="6" spans="1:10" ht="4.5" customHeight="1" x14ac:dyDescent="0.25">
      <c r="A6" s="791"/>
      <c r="B6" s="792"/>
      <c r="C6" s="792"/>
      <c r="D6" s="792"/>
      <c r="E6" s="793"/>
    </row>
    <row r="7" spans="1:10" ht="28.5" x14ac:dyDescent="0.25">
      <c r="A7" s="459" t="s">
        <v>877</v>
      </c>
      <c r="B7" s="24">
        <v>75</v>
      </c>
      <c r="C7" s="24" t="s">
        <v>27</v>
      </c>
      <c r="D7" s="105">
        <v>4550</v>
      </c>
      <c r="E7" s="106">
        <v>4250</v>
      </c>
    </row>
    <row r="8" spans="1:10" ht="30" x14ac:dyDescent="0.25">
      <c r="A8" s="598" t="s">
        <v>876</v>
      </c>
      <c r="B8" s="24">
        <v>75</v>
      </c>
      <c r="C8" s="24" t="s">
        <v>27</v>
      </c>
      <c r="D8" s="105">
        <v>5150</v>
      </c>
      <c r="E8" s="106">
        <v>4790</v>
      </c>
    </row>
    <row r="9" spans="1:10" ht="29.25" thickBot="1" x14ac:dyDescent="0.3">
      <c r="A9" s="599" t="s">
        <v>878</v>
      </c>
      <c r="B9" s="27">
        <v>75</v>
      </c>
      <c r="C9" s="27" t="s">
        <v>27</v>
      </c>
      <c r="D9" s="107">
        <v>7050</v>
      </c>
      <c r="E9" s="108">
        <v>6560</v>
      </c>
    </row>
    <row r="10" spans="1:10" ht="9" customHeight="1" thickBot="1" x14ac:dyDescent="0.3">
      <c r="A10" s="464"/>
      <c r="B10" s="34"/>
      <c r="C10" s="34"/>
      <c r="D10" s="463"/>
      <c r="E10" s="465"/>
    </row>
    <row r="11" spans="1:10" ht="18.75" customHeight="1" x14ac:dyDescent="0.25">
      <c r="A11" s="785" t="s">
        <v>759</v>
      </c>
      <c r="B11" s="786"/>
      <c r="C11" s="786"/>
      <c r="D11" s="786"/>
      <c r="E11" s="787"/>
    </row>
    <row r="12" spans="1:10" ht="6" customHeight="1" x14ac:dyDescent="0.25">
      <c r="A12" s="23"/>
      <c r="B12" s="13"/>
      <c r="C12" s="13"/>
      <c r="D12" s="13"/>
      <c r="E12" s="14"/>
    </row>
    <row r="13" spans="1:10" ht="10.5" customHeight="1" x14ac:dyDescent="0.25">
      <c r="A13" s="807" t="s">
        <v>0</v>
      </c>
      <c r="B13" s="805" t="s">
        <v>7</v>
      </c>
      <c r="C13" s="805" t="s">
        <v>13</v>
      </c>
      <c r="D13" s="803" t="s">
        <v>28</v>
      </c>
      <c r="E13" s="804"/>
    </row>
    <row r="14" spans="1:10" x14ac:dyDescent="0.25">
      <c r="A14" s="808"/>
      <c r="B14" s="806"/>
      <c r="C14" s="806"/>
      <c r="D14" s="457" t="s">
        <v>24</v>
      </c>
      <c r="E14" s="458" t="s">
        <v>25</v>
      </c>
    </row>
    <row r="15" spans="1:10" ht="4.5" customHeight="1" x14ac:dyDescent="0.25">
      <c r="A15" s="794"/>
      <c r="B15" s="795"/>
      <c r="C15" s="795"/>
      <c r="D15" s="795"/>
      <c r="E15" s="796"/>
    </row>
    <row r="16" spans="1:10" ht="14.25" customHeight="1" x14ac:dyDescent="0.25">
      <c r="A16" s="28" t="s">
        <v>760</v>
      </c>
      <c r="B16" s="24">
        <v>70</v>
      </c>
      <c r="C16" s="24" t="s">
        <v>30</v>
      </c>
      <c r="D16" s="105">
        <f>E16*1.05</f>
        <v>2803.5</v>
      </c>
      <c r="E16" s="106">
        <v>2670</v>
      </c>
    </row>
    <row r="17" spans="1:6" ht="14.25" customHeight="1" x14ac:dyDescent="0.25">
      <c r="A17" s="28" t="s">
        <v>768</v>
      </c>
      <c r="B17" s="24">
        <v>70</v>
      </c>
      <c r="C17" s="24"/>
      <c r="D17" s="105">
        <f>E17*1.05</f>
        <v>1344</v>
      </c>
      <c r="E17" s="106">
        <v>1280</v>
      </c>
    </row>
    <row r="18" spans="1:6" ht="15.75" customHeight="1" x14ac:dyDescent="0.25">
      <c r="A18" s="28" t="s">
        <v>761</v>
      </c>
      <c r="B18" s="24">
        <v>70</v>
      </c>
      <c r="C18" s="24" t="s">
        <v>30</v>
      </c>
      <c r="D18" s="105">
        <f t="shared" ref="D18:D20" si="0">E18*1.05</f>
        <v>1008</v>
      </c>
      <c r="E18" s="106">
        <v>960</v>
      </c>
    </row>
    <row r="19" spans="1:6" ht="19.5" customHeight="1" x14ac:dyDescent="0.25">
      <c r="A19" s="28" t="s">
        <v>762</v>
      </c>
      <c r="B19" s="24">
        <v>70</v>
      </c>
      <c r="C19" s="24" t="s">
        <v>30</v>
      </c>
      <c r="D19" s="105">
        <f t="shared" si="0"/>
        <v>1459.5</v>
      </c>
      <c r="E19" s="106">
        <v>1390</v>
      </c>
    </row>
    <row r="20" spans="1:6" ht="16.5" thickBot="1" x14ac:dyDescent="0.3">
      <c r="A20" s="29" t="s">
        <v>763</v>
      </c>
      <c r="B20" s="27">
        <v>70</v>
      </c>
      <c r="C20" s="27" t="s">
        <v>30</v>
      </c>
      <c r="D20" s="107">
        <f t="shared" si="0"/>
        <v>1291.5</v>
      </c>
      <c r="E20" s="108">
        <v>1230</v>
      </c>
    </row>
    <row r="21" spans="1:6" ht="9.75" customHeight="1" thickBot="1" x14ac:dyDescent="0.3">
      <c r="A21" s="23"/>
      <c r="B21" s="13"/>
      <c r="C21" s="13"/>
      <c r="D21" s="13"/>
      <c r="E21" s="14"/>
    </row>
    <row r="22" spans="1:6" ht="28.5" customHeight="1" x14ac:dyDescent="0.25">
      <c r="A22" s="797" t="s">
        <v>764</v>
      </c>
      <c r="B22" s="798"/>
      <c r="C22" s="466" t="s">
        <v>30</v>
      </c>
      <c r="D22" s="467">
        <f>E22*1.07</f>
        <v>171.20000000000002</v>
      </c>
      <c r="E22" s="468">
        <v>160</v>
      </c>
    </row>
    <row r="23" spans="1:6" ht="29.25" customHeight="1" thickBot="1" x14ac:dyDescent="0.3">
      <c r="A23" s="774" t="s">
        <v>765</v>
      </c>
      <c r="B23" s="775"/>
      <c r="C23" s="27" t="s">
        <v>30</v>
      </c>
      <c r="D23" s="107">
        <f>E23*1.07</f>
        <v>267.5</v>
      </c>
      <c r="E23" s="108">
        <v>250</v>
      </c>
    </row>
    <row r="24" spans="1:6" ht="9.75" customHeight="1" x14ac:dyDescent="0.25">
      <c r="A24" s="32"/>
      <c r="B24" s="34"/>
      <c r="C24" s="34"/>
      <c r="D24" s="34"/>
      <c r="E24" s="34"/>
    </row>
    <row r="25" spans="1:6" ht="4.5" customHeight="1" thickBot="1" x14ac:dyDescent="0.3"/>
    <row r="26" spans="1:6" ht="16.5" customHeight="1" x14ac:dyDescent="0.25">
      <c r="A26" s="785" t="s">
        <v>29</v>
      </c>
      <c r="B26" s="786"/>
      <c r="C26" s="786"/>
      <c r="D26" s="786"/>
      <c r="E26" s="787"/>
    </row>
    <row r="27" spans="1:6" ht="4.5" customHeight="1" x14ac:dyDescent="0.25">
      <c r="A27" s="23"/>
      <c r="B27" s="13"/>
      <c r="C27" s="13"/>
      <c r="D27" s="13"/>
      <c r="E27" s="14"/>
    </row>
    <row r="28" spans="1:6" ht="20.25" customHeight="1" x14ac:dyDescent="0.25">
      <c r="A28" s="807" t="s">
        <v>0</v>
      </c>
      <c r="B28" s="805" t="s">
        <v>7</v>
      </c>
      <c r="C28" s="805" t="s">
        <v>13</v>
      </c>
      <c r="D28" s="803" t="s">
        <v>28</v>
      </c>
      <c r="E28" s="804"/>
    </row>
    <row r="29" spans="1:6" x14ac:dyDescent="0.25">
      <c r="A29" s="808"/>
      <c r="B29" s="806"/>
      <c r="C29" s="806"/>
      <c r="D29" s="457" t="s">
        <v>24</v>
      </c>
      <c r="E29" s="458" t="s">
        <v>25</v>
      </c>
    </row>
    <row r="30" spans="1:6" ht="6.75" customHeight="1" x14ac:dyDescent="0.25">
      <c r="A30" s="794"/>
      <c r="B30" s="795"/>
      <c r="C30" s="795"/>
      <c r="D30" s="795"/>
      <c r="E30" s="796"/>
      <c r="F30" s="104"/>
    </row>
    <row r="31" spans="1:6" x14ac:dyDescent="0.25">
      <c r="A31" s="28" t="s">
        <v>32</v>
      </c>
      <c r="B31" s="24">
        <v>70</v>
      </c>
      <c r="C31" s="24" t="s">
        <v>30</v>
      </c>
      <c r="D31" s="105">
        <v>1150</v>
      </c>
      <c r="E31" s="106">
        <v>1100</v>
      </c>
      <c r="F31" s="104"/>
    </row>
    <row r="32" spans="1:6" ht="30" customHeight="1" x14ac:dyDescent="0.25">
      <c r="A32" s="26" t="s">
        <v>767</v>
      </c>
      <c r="B32" s="24">
        <v>70</v>
      </c>
      <c r="C32" s="24" t="s">
        <v>30</v>
      </c>
      <c r="D32" s="105">
        <v>1520</v>
      </c>
      <c r="E32" s="106">
        <v>1440</v>
      </c>
      <c r="F32" s="104"/>
    </row>
    <row r="33" spans="1:6" x14ac:dyDescent="0.25">
      <c r="A33" s="28" t="s">
        <v>31</v>
      </c>
      <c r="B33" s="24">
        <v>70</v>
      </c>
      <c r="C33" s="24" t="s">
        <v>30</v>
      </c>
      <c r="D33" s="105">
        <v>880</v>
      </c>
      <c r="E33" s="106">
        <v>800</v>
      </c>
      <c r="F33" s="104"/>
    </row>
    <row r="34" spans="1:6" x14ac:dyDescent="0.25">
      <c r="A34" s="28" t="s">
        <v>33</v>
      </c>
      <c r="B34" s="24">
        <v>70</v>
      </c>
      <c r="C34" s="24" t="s">
        <v>30</v>
      </c>
      <c r="D34" s="105">
        <v>1150</v>
      </c>
      <c r="E34" s="106">
        <v>1100</v>
      </c>
      <c r="F34" s="104"/>
    </row>
    <row r="35" spans="1:6" ht="16.5" thickBot="1" x14ac:dyDescent="0.3">
      <c r="A35" s="29" t="s">
        <v>34</v>
      </c>
      <c r="B35" s="27">
        <v>70</v>
      </c>
      <c r="C35" s="27" t="s">
        <v>30</v>
      </c>
      <c r="D35" s="107">
        <v>1200</v>
      </c>
      <c r="E35" s="108">
        <v>1150</v>
      </c>
      <c r="F35" s="104"/>
    </row>
    <row r="36" spans="1:6" x14ac:dyDescent="0.25">
      <c r="A36" s="600" t="s">
        <v>879</v>
      </c>
      <c r="B36" s="601" t="s">
        <v>7</v>
      </c>
      <c r="C36" s="601" t="s">
        <v>13</v>
      </c>
      <c r="D36" s="601" t="s">
        <v>880</v>
      </c>
      <c r="E36" s="602" t="s">
        <v>881</v>
      </c>
      <c r="F36" s="104"/>
    </row>
    <row r="37" spans="1:6" x14ac:dyDescent="0.25">
      <c r="A37" s="361" t="s">
        <v>882</v>
      </c>
      <c r="B37" s="24">
        <v>50</v>
      </c>
      <c r="C37" s="588" t="s">
        <v>30</v>
      </c>
      <c r="D37" s="105">
        <v>730</v>
      </c>
      <c r="E37" s="105">
        <v>720</v>
      </c>
      <c r="F37" s="104"/>
    </row>
    <row r="38" spans="1:6" x14ac:dyDescent="0.25">
      <c r="A38" s="361" t="s">
        <v>883</v>
      </c>
      <c r="B38" s="24">
        <v>50</v>
      </c>
      <c r="C38" s="588" t="s">
        <v>30</v>
      </c>
      <c r="D38" s="105">
        <v>550</v>
      </c>
      <c r="E38" s="105">
        <v>540</v>
      </c>
      <c r="F38" s="104"/>
    </row>
    <row r="39" spans="1:6" x14ac:dyDescent="0.25">
      <c r="A39" s="361" t="s">
        <v>884</v>
      </c>
      <c r="B39" s="24">
        <v>50</v>
      </c>
      <c r="C39" s="588" t="s">
        <v>30</v>
      </c>
      <c r="D39" s="105">
        <v>750</v>
      </c>
      <c r="E39" s="105">
        <v>740</v>
      </c>
      <c r="F39" s="104"/>
    </row>
    <row r="40" spans="1:6" x14ac:dyDescent="0.25">
      <c r="A40" s="361" t="s">
        <v>885</v>
      </c>
      <c r="B40" s="24">
        <v>50</v>
      </c>
      <c r="C40" s="588" t="s">
        <v>30</v>
      </c>
      <c r="D40" s="105">
        <v>750</v>
      </c>
      <c r="E40" s="105">
        <v>740</v>
      </c>
      <c r="F40" s="104"/>
    </row>
    <row r="41" spans="1:6" ht="16.5" thickBot="1" x14ac:dyDescent="0.3">
      <c r="F41" s="104"/>
    </row>
    <row r="42" spans="1:6" x14ac:dyDescent="0.25">
      <c r="A42" s="799" t="s">
        <v>41</v>
      </c>
      <c r="B42" s="800"/>
      <c r="C42" s="466" t="s">
        <v>7</v>
      </c>
      <c r="D42" s="467">
        <v>48</v>
      </c>
      <c r="E42" s="468">
        <v>43</v>
      </c>
      <c r="F42" s="104"/>
    </row>
    <row r="43" spans="1:6" x14ac:dyDescent="0.25">
      <c r="A43" s="801" t="s">
        <v>758</v>
      </c>
      <c r="B43" s="802"/>
      <c r="C43" s="460" t="s">
        <v>7</v>
      </c>
      <c r="D43" s="461">
        <v>30</v>
      </c>
      <c r="E43" s="462">
        <v>25</v>
      </c>
      <c r="F43" s="104"/>
    </row>
    <row r="44" spans="1:6" ht="30.75" customHeight="1" thickBot="1" x14ac:dyDescent="0.3">
      <c r="A44" s="774" t="s">
        <v>766</v>
      </c>
      <c r="B44" s="775"/>
      <c r="C44" s="27" t="s">
        <v>30</v>
      </c>
      <c r="D44" s="107">
        <v>99</v>
      </c>
      <c r="E44" s="108">
        <v>90</v>
      </c>
      <c r="F44" s="104"/>
    </row>
    <row r="45" spans="1:6" ht="16.5" thickBot="1" x14ac:dyDescent="0.3">
      <c r="A45" s="32"/>
      <c r="B45" s="34"/>
      <c r="C45" s="34"/>
      <c r="D45" s="34"/>
      <c r="E45" s="34"/>
      <c r="F45" s="104"/>
    </row>
    <row r="46" spans="1:6" x14ac:dyDescent="0.25">
      <c r="A46" s="776" t="s">
        <v>273</v>
      </c>
      <c r="B46" s="777"/>
      <c r="C46" s="777"/>
      <c r="D46" s="777"/>
      <c r="E46" s="778"/>
      <c r="F46" s="104"/>
    </row>
    <row r="47" spans="1:6" ht="2.25" customHeight="1" x14ac:dyDescent="0.25">
      <c r="A47" s="31"/>
      <c r="B47" s="32"/>
      <c r="C47" s="32"/>
      <c r="D47" s="32"/>
      <c r="E47" s="33"/>
      <c r="F47" s="104"/>
    </row>
    <row r="48" spans="1:6" x14ac:dyDescent="0.25">
      <c r="A48" s="772" t="s">
        <v>260</v>
      </c>
      <c r="B48" s="770" t="s">
        <v>261</v>
      </c>
      <c r="C48" s="770" t="s">
        <v>262</v>
      </c>
      <c r="D48" s="781" t="s">
        <v>263</v>
      </c>
      <c r="E48" s="779" t="s">
        <v>874</v>
      </c>
      <c r="F48" s="104"/>
    </row>
    <row r="49" spans="1:6" ht="27.75" customHeight="1" x14ac:dyDescent="0.25">
      <c r="A49" s="773"/>
      <c r="B49" s="771"/>
      <c r="C49" s="771"/>
      <c r="D49" s="782"/>
      <c r="E49" s="780"/>
      <c r="F49" s="104"/>
    </row>
    <row r="50" spans="1:6" ht="13.5" customHeight="1" x14ac:dyDescent="0.25">
      <c r="A50" s="595" t="s">
        <v>264</v>
      </c>
      <c r="B50" s="100" t="s">
        <v>265</v>
      </c>
      <c r="C50" s="100" t="s">
        <v>873</v>
      </c>
      <c r="D50" s="101">
        <v>50</v>
      </c>
      <c r="E50" s="594">
        <v>12.8</v>
      </c>
    </row>
    <row r="51" spans="1:6" x14ac:dyDescent="0.25">
      <c r="A51" s="595" t="s">
        <v>269</v>
      </c>
      <c r="B51" s="100" t="s">
        <v>270</v>
      </c>
      <c r="C51" s="100" t="s">
        <v>873</v>
      </c>
      <c r="D51" s="101">
        <v>70</v>
      </c>
      <c r="E51" s="594">
        <v>14.4</v>
      </c>
    </row>
    <row r="52" spans="1:6" x14ac:dyDescent="0.25">
      <c r="A52" s="595" t="s">
        <v>271</v>
      </c>
      <c r="B52" s="100" t="s">
        <v>270</v>
      </c>
      <c r="C52" s="100" t="s">
        <v>266</v>
      </c>
      <c r="D52" s="101">
        <v>125</v>
      </c>
      <c r="E52" s="594">
        <v>20.2</v>
      </c>
    </row>
    <row r="53" spans="1:6" ht="15.75" customHeight="1" x14ac:dyDescent="0.25">
      <c r="A53" s="595" t="s">
        <v>272</v>
      </c>
      <c r="B53" s="100" t="s">
        <v>270</v>
      </c>
      <c r="C53" s="100" t="s">
        <v>266</v>
      </c>
      <c r="D53" s="101">
        <v>145</v>
      </c>
      <c r="E53" s="594">
        <v>26.8</v>
      </c>
    </row>
    <row r="54" spans="1:6" ht="15.75" customHeight="1" thickBot="1" x14ac:dyDescent="0.3">
      <c r="A54" s="596" t="s">
        <v>875</v>
      </c>
      <c r="B54" s="102" t="s">
        <v>270</v>
      </c>
      <c r="C54" s="102" t="s">
        <v>268</v>
      </c>
      <c r="D54" s="103">
        <v>160</v>
      </c>
      <c r="E54" s="597">
        <v>28.6</v>
      </c>
    </row>
  </sheetData>
  <mergeCells count="30">
    <mergeCell ref="A42:B42"/>
    <mergeCell ref="A43:B43"/>
    <mergeCell ref="D28:E28"/>
    <mergeCell ref="B28:B29"/>
    <mergeCell ref="A11:E11"/>
    <mergeCell ref="A13:A14"/>
    <mergeCell ref="B13:B14"/>
    <mergeCell ref="C13:C14"/>
    <mergeCell ref="D13:E13"/>
    <mergeCell ref="A28:A29"/>
    <mergeCell ref="A30:E30"/>
    <mergeCell ref="C28:C29"/>
    <mergeCell ref="A4:A5"/>
    <mergeCell ref="B4:B5"/>
    <mergeCell ref="A2:E2"/>
    <mergeCell ref="A26:E26"/>
    <mergeCell ref="D4:E4"/>
    <mergeCell ref="C4:C5"/>
    <mergeCell ref="C3:E3"/>
    <mergeCell ref="A6:E6"/>
    <mergeCell ref="A15:E15"/>
    <mergeCell ref="A22:B22"/>
    <mergeCell ref="A23:B23"/>
    <mergeCell ref="B48:B49"/>
    <mergeCell ref="A48:A49"/>
    <mergeCell ref="A44:B44"/>
    <mergeCell ref="A46:E46"/>
    <mergeCell ref="C48:C49"/>
    <mergeCell ref="E48:E49"/>
    <mergeCell ref="D48:D49"/>
  </mergeCells>
  <pageMargins left="0.55118110236220474" right="0.27559055118110237" top="1.1023622047244095" bottom="0.19685039370078741" header="0.15748031496062992" footer="0.15748031496062992"/>
  <pageSetup paperSize="9" scale="72" orientation="portrait" horizontalDpi="300" verticalDpi="300" r:id="rId1"/>
  <headerFooter>
    <oddHeader>&amp;L&amp;"-,полужирный"&amp;14&amp;K000000г.Новокузнецк, ул.Производственная, 9, оф.13(3843) 930-125, 930-145&amp;12&amp;U&amp;KC00000&amp;14Соглашение - всегда успех!&amp;C&amp;12ВЕТРОЗАЩИТНЫЕ ПЛЕНКИ&amp;R&amp;G</oddHeader>
    <oddFooter>&amp;C●Теплоизоляция   ●Эко-джут   ●Виниловый сайдинг   ●Кровля наплавляемая   ●Металлочерепица●Гибкая черепица   ●Водостоки   ●Гидроизоляция   ●Пластиковая сетка   ●Изоляция для бани</oddFooter>
  </headerFooter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I93"/>
  <sheetViews>
    <sheetView view="pageBreakPreview" topLeftCell="A34" zoomScale="80" zoomScaleSheetLayoutView="80" workbookViewId="0">
      <selection activeCell="A60" sqref="A60:G60"/>
    </sheetView>
  </sheetViews>
  <sheetFormatPr defaultRowHeight="15" x14ac:dyDescent="0.25"/>
  <cols>
    <col min="1" max="1" width="26" customWidth="1"/>
    <col min="2" max="2" width="16.42578125" customWidth="1"/>
    <col min="3" max="3" width="19.85546875" customWidth="1"/>
    <col min="4" max="4" width="11.28515625" customWidth="1"/>
    <col min="5" max="5" width="11" customWidth="1"/>
  </cols>
  <sheetData>
    <row r="3" spans="1:9" ht="30" customHeight="1" x14ac:dyDescent="0.25">
      <c r="A3" s="813" t="s">
        <v>542</v>
      </c>
      <c r="B3" s="814"/>
      <c r="C3" s="814"/>
      <c r="D3" s="814"/>
      <c r="E3" s="814"/>
      <c r="F3" s="814"/>
      <c r="G3" s="814"/>
      <c r="H3" s="814"/>
      <c r="I3" s="814"/>
    </row>
    <row r="4" spans="1:9" ht="30" customHeight="1" x14ac:dyDescent="0.25">
      <c r="A4" s="635" t="s">
        <v>0</v>
      </c>
      <c r="B4" s="635" t="s">
        <v>1</v>
      </c>
      <c r="C4" s="635"/>
      <c r="D4" s="635" t="s">
        <v>24</v>
      </c>
      <c r="E4" s="635" t="s">
        <v>893</v>
      </c>
      <c r="F4" s="328"/>
    </row>
    <row r="5" spans="1:9" ht="30" customHeight="1" x14ac:dyDescent="0.25">
      <c r="A5" s="329" t="s">
        <v>543</v>
      </c>
      <c r="B5" s="329" t="s">
        <v>544</v>
      </c>
      <c r="C5" s="842" t="s">
        <v>545</v>
      </c>
      <c r="D5" s="330">
        <v>36</v>
      </c>
      <c r="E5" s="330">
        <v>30.5</v>
      </c>
      <c r="F5" s="328"/>
      <c r="G5" s="331"/>
    </row>
    <row r="6" spans="1:9" ht="30" customHeight="1" x14ac:dyDescent="0.25">
      <c r="A6" s="329" t="s">
        <v>546</v>
      </c>
      <c r="B6" s="329" t="s">
        <v>544</v>
      </c>
      <c r="C6" s="843"/>
      <c r="D6" s="330">
        <v>41</v>
      </c>
      <c r="E6" s="330">
        <v>34.496549999999992</v>
      </c>
      <c r="F6" s="328"/>
      <c r="G6" s="331"/>
    </row>
    <row r="7" spans="1:9" ht="30" customHeight="1" x14ac:dyDescent="0.25">
      <c r="A7" s="329" t="s">
        <v>547</v>
      </c>
      <c r="B7" s="329" t="s">
        <v>544</v>
      </c>
      <c r="C7" s="843"/>
      <c r="D7" s="330">
        <v>45</v>
      </c>
      <c r="E7" s="330">
        <v>38.5</v>
      </c>
      <c r="F7" s="328"/>
      <c r="G7" s="331"/>
    </row>
    <row r="8" spans="1:9" ht="30" customHeight="1" x14ac:dyDescent="0.25">
      <c r="A8" s="329" t="s">
        <v>548</v>
      </c>
      <c r="B8" s="329" t="s">
        <v>544</v>
      </c>
      <c r="C8" s="843"/>
      <c r="D8" s="330">
        <v>51</v>
      </c>
      <c r="E8" s="330">
        <v>43</v>
      </c>
      <c r="F8" s="328"/>
      <c r="G8" s="331"/>
    </row>
    <row r="9" spans="1:9" ht="30" customHeight="1" x14ac:dyDescent="0.25">
      <c r="A9" s="329" t="s">
        <v>549</v>
      </c>
      <c r="B9" s="329" t="s">
        <v>550</v>
      </c>
      <c r="C9" s="843"/>
      <c r="D9" s="330">
        <v>72</v>
      </c>
      <c r="E9" s="330">
        <v>61</v>
      </c>
      <c r="F9" s="328"/>
      <c r="G9" s="331"/>
    </row>
    <row r="10" spans="1:9" ht="30" customHeight="1" x14ac:dyDescent="0.25">
      <c r="A10" s="329" t="s">
        <v>551</v>
      </c>
      <c r="B10" s="329" t="s">
        <v>550</v>
      </c>
      <c r="C10" s="844"/>
      <c r="D10" s="330">
        <v>81</v>
      </c>
      <c r="E10" s="330">
        <v>69</v>
      </c>
      <c r="F10" s="328"/>
      <c r="G10" s="331"/>
    </row>
    <row r="11" spans="1:9" ht="21" customHeight="1" x14ac:dyDescent="0.25">
      <c r="A11" s="811" t="s">
        <v>812</v>
      </c>
      <c r="B11" s="812"/>
      <c r="C11" s="812"/>
      <c r="D11" s="812"/>
      <c r="E11" s="812"/>
      <c r="F11" s="812"/>
      <c r="G11" s="812"/>
      <c r="H11" s="812"/>
      <c r="I11" s="812"/>
    </row>
    <row r="12" spans="1:9" ht="33" customHeight="1" x14ac:dyDescent="0.25">
      <c r="A12" s="634" t="s">
        <v>0</v>
      </c>
      <c r="B12" s="634" t="s">
        <v>1</v>
      </c>
      <c r="C12" s="634"/>
      <c r="D12" s="634" t="s">
        <v>24</v>
      </c>
      <c r="E12" s="634" t="s">
        <v>893</v>
      </c>
      <c r="F12" s="6"/>
      <c r="G12" s="6"/>
    </row>
    <row r="13" spans="1:9" ht="39" customHeight="1" x14ac:dyDescent="0.25">
      <c r="A13" s="361" t="s">
        <v>36</v>
      </c>
      <c r="B13" s="24" t="s">
        <v>268</v>
      </c>
      <c r="C13" s="848" t="s">
        <v>553</v>
      </c>
      <c r="D13" s="332">
        <v>24.5</v>
      </c>
      <c r="E13" s="333">
        <v>29.02</v>
      </c>
      <c r="F13" s="334"/>
      <c r="G13" s="6"/>
    </row>
    <row r="14" spans="1:9" ht="39" customHeight="1" x14ac:dyDescent="0.25">
      <c r="A14" s="361" t="s">
        <v>35</v>
      </c>
      <c r="B14" s="24" t="s">
        <v>268</v>
      </c>
      <c r="C14" s="849"/>
      <c r="D14" s="332">
        <v>29.6</v>
      </c>
      <c r="E14" s="333">
        <v>31</v>
      </c>
      <c r="F14" s="334"/>
      <c r="G14" s="6"/>
    </row>
    <row r="15" spans="1:9" ht="39" customHeight="1" x14ac:dyDescent="0.25">
      <c r="A15" s="361" t="s">
        <v>37</v>
      </c>
      <c r="B15" s="24" t="s">
        <v>268</v>
      </c>
      <c r="C15" s="849"/>
      <c r="D15" s="332">
        <v>27</v>
      </c>
      <c r="E15" s="333">
        <v>35.6</v>
      </c>
      <c r="F15" s="334"/>
      <c r="G15" s="6"/>
    </row>
    <row r="16" spans="1:9" ht="39" customHeight="1" x14ac:dyDescent="0.25">
      <c r="A16" s="361" t="s">
        <v>38</v>
      </c>
      <c r="B16" s="24" t="s">
        <v>268</v>
      </c>
      <c r="C16" s="849"/>
      <c r="D16" s="332">
        <v>35</v>
      </c>
      <c r="E16" s="333">
        <v>27</v>
      </c>
      <c r="F16" s="334"/>
      <c r="G16" s="6"/>
    </row>
    <row r="17" spans="1:9" ht="39" customHeight="1" x14ac:dyDescent="0.25">
      <c r="A17" s="361" t="s">
        <v>39</v>
      </c>
      <c r="B17" s="24" t="s">
        <v>554</v>
      </c>
      <c r="C17" s="849"/>
      <c r="D17" s="332">
        <v>50</v>
      </c>
      <c r="E17" s="333">
        <v>45</v>
      </c>
      <c r="F17" s="334"/>
      <c r="G17" s="6"/>
    </row>
    <row r="18" spans="1:9" ht="39" customHeight="1" x14ac:dyDescent="0.25">
      <c r="A18" s="361" t="s">
        <v>40</v>
      </c>
      <c r="B18" s="24" t="s">
        <v>554</v>
      </c>
      <c r="C18" s="850"/>
      <c r="D18" s="332">
        <v>58</v>
      </c>
      <c r="E18" s="333">
        <v>61</v>
      </c>
      <c r="F18" s="334"/>
      <c r="G18" s="6"/>
    </row>
    <row r="20" spans="1:9" ht="39.950000000000003" customHeight="1" x14ac:dyDescent="0.25">
      <c r="A20" s="809" t="s">
        <v>555</v>
      </c>
      <c r="B20" s="810"/>
      <c r="C20" s="810"/>
      <c r="D20" s="810"/>
      <c r="E20" s="810"/>
      <c r="F20" s="810"/>
      <c r="G20" s="810"/>
      <c r="H20" s="810"/>
      <c r="I20" s="810"/>
    </row>
    <row r="21" spans="1:9" ht="39.950000000000003" customHeight="1" x14ac:dyDescent="0.25">
      <c r="A21" s="633" t="s">
        <v>0</v>
      </c>
      <c r="B21" s="633" t="s">
        <v>1</v>
      </c>
      <c r="C21" s="633"/>
      <c r="D21" s="633" t="s">
        <v>24</v>
      </c>
      <c r="E21" s="633" t="s">
        <v>893</v>
      </c>
    </row>
    <row r="22" spans="1:9" ht="39.950000000000003" customHeight="1" x14ac:dyDescent="0.25">
      <c r="A22" s="335" t="s">
        <v>556</v>
      </c>
      <c r="B22" s="632" t="s">
        <v>557</v>
      </c>
      <c r="C22" s="851" t="s">
        <v>558</v>
      </c>
      <c r="D22" s="336">
        <v>11</v>
      </c>
      <c r="E22" s="337">
        <v>8</v>
      </c>
    </row>
    <row r="23" spans="1:9" ht="39.950000000000003" customHeight="1" x14ac:dyDescent="0.25">
      <c r="A23" s="335" t="s">
        <v>559</v>
      </c>
      <c r="B23" s="632" t="s">
        <v>557</v>
      </c>
      <c r="C23" s="852"/>
      <c r="D23" s="336">
        <v>13</v>
      </c>
      <c r="E23" s="337">
        <v>11</v>
      </c>
    </row>
    <row r="24" spans="1:9" ht="39.950000000000003" customHeight="1" x14ac:dyDescent="0.25">
      <c r="A24" s="335" t="s">
        <v>560</v>
      </c>
      <c r="B24" s="632" t="s">
        <v>557</v>
      </c>
      <c r="C24" s="851" t="s">
        <v>561</v>
      </c>
      <c r="D24" s="336">
        <v>20</v>
      </c>
      <c r="E24" s="337">
        <v>17</v>
      </c>
      <c r="G24" s="6"/>
    </row>
    <row r="25" spans="1:9" ht="39.950000000000003" customHeight="1" x14ac:dyDescent="0.25">
      <c r="A25" s="335" t="s">
        <v>562</v>
      </c>
      <c r="B25" s="632" t="s">
        <v>557</v>
      </c>
      <c r="C25" s="853"/>
      <c r="D25" s="336">
        <v>34</v>
      </c>
      <c r="E25" s="337">
        <v>27</v>
      </c>
    </row>
    <row r="26" spans="1:9" ht="39.950000000000003" customHeight="1" x14ac:dyDescent="0.25">
      <c r="A26" s="335" t="s">
        <v>563</v>
      </c>
      <c r="B26" s="632" t="s">
        <v>552</v>
      </c>
      <c r="C26" s="853"/>
      <c r="D26" s="336">
        <v>60</v>
      </c>
      <c r="E26" s="337">
        <v>54</v>
      </c>
    </row>
    <row r="27" spans="1:9" ht="39.950000000000003" customHeight="1" x14ac:dyDescent="0.25">
      <c r="A27" s="335" t="s">
        <v>564</v>
      </c>
      <c r="B27" s="632" t="s">
        <v>552</v>
      </c>
      <c r="C27" s="852"/>
      <c r="D27" s="336">
        <v>66</v>
      </c>
      <c r="E27" s="337">
        <v>60</v>
      </c>
    </row>
    <row r="28" spans="1:9" ht="28.5" customHeight="1" x14ac:dyDescent="0.3">
      <c r="A28" s="855" t="s">
        <v>565</v>
      </c>
      <c r="B28" s="855"/>
      <c r="C28" s="855"/>
      <c r="D28" s="855"/>
      <c r="E28" s="855"/>
      <c r="F28" s="855"/>
      <c r="G28" s="855"/>
      <c r="H28" s="855"/>
      <c r="I28" s="855"/>
    </row>
    <row r="29" spans="1:9" ht="33" customHeight="1" x14ac:dyDescent="0.25">
      <c r="A29" s="636" t="s">
        <v>566</v>
      </c>
      <c r="B29" s="618" t="s">
        <v>567</v>
      </c>
      <c r="C29" s="618" t="s">
        <v>568</v>
      </c>
      <c r="D29" s="637">
        <v>370</v>
      </c>
      <c r="E29" s="638">
        <v>350</v>
      </c>
      <c r="F29" s="18"/>
      <c r="G29" s="18"/>
      <c r="H29" s="18"/>
      <c r="I29" s="18"/>
    </row>
    <row r="30" spans="1:9" s="367" customFormat="1" ht="45" customHeight="1" x14ac:dyDescent="0.2">
      <c r="A30" s="854" t="s">
        <v>908</v>
      </c>
      <c r="B30" s="854"/>
      <c r="C30" s="854"/>
      <c r="D30" s="854"/>
      <c r="E30" s="854"/>
      <c r="F30" s="854"/>
      <c r="G30" s="854"/>
      <c r="H30" s="854"/>
      <c r="I30" s="854"/>
    </row>
    <row r="31" spans="1:9" s="639" customFormat="1" ht="27" customHeight="1" x14ac:dyDescent="0.25">
      <c r="A31" s="641" t="s">
        <v>906</v>
      </c>
      <c r="B31" s="640" t="s">
        <v>907</v>
      </c>
      <c r="C31" s="620" t="s">
        <v>30</v>
      </c>
      <c r="D31" s="620">
        <v>1200</v>
      </c>
      <c r="E31" s="620">
        <v>1120</v>
      </c>
      <c r="F31" s="204"/>
      <c r="G31" s="204"/>
      <c r="H31" s="204"/>
      <c r="I31" s="204"/>
    </row>
    <row r="32" spans="1:9" s="639" customFormat="1" ht="45.75" customHeight="1" x14ac:dyDescent="0.25">
      <c r="A32" s="815" t="s">
        <v>911</v>
      </c>
      <c r="B32" s="815"/>
      <c r="C32" s="815"/>
      <c r="D32" s="815"/>
      <c r="E32" s="815"/>
      <c r="F32" s="815"/>
      <c r="G32" s="815"/>
      <c r="H32" s="815"/>
      <c r="I32" s="815"/>
    </row>
    <row r="33" spans="1:9" s="639" customFormat="1" ht="27" customHeight="1" x14ac:dyDescent="0.25">
      <c r="A33" s="641" t="s">
        <v>909</v>
      </c>
      <c r="B33" s="640" t="s">
        <v>910</v>
      </c>
      <c r="C33" s="620" t="s">
        <v>30</v>
      </c>
      <c r="D33" s="620">
        <v>998</v>
      </c>
      <c r="E33" s="620">
        <v>980</v>
      </c>
      <c r="F33" s="204"/>
      <c r="G33" s="204"/>
      <c r="H33" s="204"/>
      <c r="I33" s="204"/>
    </row>
    <row r="34" spans="1:9" s="367" customFormat="1" ht="35.25" customHeight="1" x14ac:dyDescent="0.2">
      <c r="A34" s="845" t="s">
        <v>591</v>
      </c>
      <c r="B34" s="846"/>
      <c r="C34" s="846"/>
      <c r="D34" s="846"/>
      <c r="E34" s="846"/>
      <c r="F34" s="846"/>
      <c r="G34" s="847"/>
    </row>
    <row r="35" spans="1:9" s="367" customFormat="1" ht="43.5" customHeight="1" x14ac:dyDescent="0.2">
      <c r="A35" s="817" t="s">
        <v>592</v>
      </c>
      <c r="B35" s="817"/>
      <c r="C35" s="817"/>
      <c r="D35" s="817"/>
      <c r="E35" s="817"/>
      <c r="F35" s="817"/>
      <c r="G35" s="817"/>
    </row>
    <row r="36" spans="1:9" s="367" customFormat="1" ht="12" customHeight="1" thickBot="1" x14ac:dyDescent="0.25">
      <c r="A36" s="833"/>
      <c r="B36" s="834"/>
      <c r="C36" s="834"/>
      <c r="D36" s="834"/>
      <c r="E36" s="834"/>
      <c r="F36" s="834"/>
      <c r="G36" s="834"/>
    </row>
    <row r="37" spans="1:9" s="367" customFormat="1" ht="25.5" x14ac:dyDescent="0.2">
      <c r="A37" s="376" t="s">
        <v>593</v>
      </c>
      <c r="B37" s="377" t="s">
        <v>594</v>
      </c>
      <c r="C37" s="378" t="s">
        <v>595</v>
      </c>
      <c r="D37" s="377" t="s">
        <v>596</v>
      </c>
      <c r="E37" s="379" t="s">
        <v>573</v>
      </c>
      <c r="F37" s="835" t="s">
        <v>597</v>
      </c>
      <c r="G37" s="836"/>
    </row>
    <row r="38" spans="1:9" s="367" customFormat="1" ht="12.75" x14ac:dyDescent="0.2">
      <c r="A38" s="837" t="s">
        <v>620</v>
      </c>
      <c r="B38" s="368" t="s">
        <v>598</v>
      </c>
      <c r="C38" s="369">
        <v>3</v>
      </c>
      <c r="D38" s="370">
        <v>1.2</v>
      </c>
      <c r="E38" s="369">
        <v>30</v>
      </c>
      <c r="F38" s="831">
        <v>58</v>
      </c>
      <c r="G38" s="839"/>
    </row>
    <row r="39" spans="1:9" s="367" customFormat="1" ht="12.75" x14ac:dyDescent="0.2">
      <c r="A39" s="838"/>
      <c r="B39" s="368" t="s">
        <v>599</v>
      </c>
      <c r="C39" s="369">
        <v>4</v>
      </c>
      <c r="D39" s="370">
        <v>1.2</v>
      </c>
      <c r="E39" s="369">
        <v>30</v>
      </c>
      <c r="F39" s="831">
        <v>68</v>
      </c>
      <c r="G39" s="839"/>
    </row>
    <row r="40" spans="1:9" s="367" customFormat="1" ht="12.75" x14ac:dyDescent="0.2">
      <c r="A40" s="838"/>
      <c r="B40" s="368" t="s">
        <v>600</v>
      </c>
      <c r="C40" s="369">
        <v>5</v>
      </c>
      <c r="D40" s="370">
        <v>1.2</v>
      </c>
      <c r="E40" s="369">
        <v>30</v>
      </c>
      <c r="F40" s="831">
        <v>75</v>
      </c>
      <c r="G40" s="839"/>
    </row>
    <row r="41" spans="1:9" s="367" customFormat="1" ht="12.75" x14ac:dyDescent="0.2">
      <c r="A41" s="838"/>
      <c r="B41" s="368" t="s">
        <v>601</v>
      </c>
      <c r="C41" s="369">
        <v>8</v>
      </c>
      <c r="D41" s="370">
        <v>1.2</v>
      </c>
      <c r="E41" s="369">
        <v>15</v>
      </c>
      <c r="F41" s="831">
        <v>100</v>
      </c>
      <c r="G41" s="839"/>
    </row>
    <row r="42" spans="1:9" s="367" customFormat="1" ht="12.75" x14ac:dyDescent="0.2">
      <c r="A42" s="838"/>
      <c r="B42" s="368" t="s">
        <v>602</v>
      </c>
      <c r="C42" s="369">
        <v>10</v>
      </c>
      <c r="D42" s="370">
        <v>1.2</v>
      </c>
      <c r="E42" s="369">
        <v>15</v>
      </c>
      <c r="F42" s="831">
        <v>115</v>
      </c>
      <c r="G42" s="839"/>
    </row>
    <row r="43" spans="1:9" s="367" customFormat="1" ht="12.75" x14ac:dyDescent="0.2">
      <c r="A43" s="838"/>
      <c r="B43" s="368" t="s">
        <v>603</v>
      </c>
      <c r="C43" s="369">
        <v>13</v>
      </c>
      <c r="D43" s="370">
        <v>1.2</v>
      </c>
      <c r="E43" s="369">
        <v>15</v>
      </c>
      <c r="F43" s="831">
        <v>235</v>
      </c>
      <c r="G43" s="839"/>
    </row>
    <row r="44" spans="1:9" s="367" customFormat="1" ht="25.5" customHeight="1" x14ac:dyDescent="0.2">
      <c r="A44" s="838"/>
      <c r="B44" s="368" t="s">
        <v>604</v>
      </c>
      <c r="C44" s="369">
        <v>15</v>
      </c>
      <c r="D44" s="370">
        <v>1.2</v>
      </c>
      <c r="E44" s="369">
        <v>15</v>
      </c>
      <c r="F44" s="831">
        <v>305</v>
      </c>
      <c r="G44" s="839"/>
    </row>
    <row r="45" spans="1:9" s="367" customFormat="1" ht="13.5" thickBot="1" x14ac:dyDescent="0.25">
      <c r="A45" s="820"/>
      <c r="B45" s="380" t="s">
        <v>605</v>
      </c>
      <c r="C45" s="381">
        <v>20</v>
      </c>
      <c r="D45" s="382">
        <v>1.2</v>
      </c>
      <c r="E45" s="381">
        <v>10</v>
      </c>
      <c r="F45" s="840">
        <v>400</v>
      </c>
      <c r="G45" s="841"/>
    </row>
    <row r="46" spans="1:9" s="367" customFormat="1" ht="12.75" x14ac:dyDescent="0.2">
      <c r="A46" s="827" t="s">
        <v>621</v>
      </c>
      <c r="B46" s="373" t="s">
        <v>606</v>
      </c>
      <c r="C46" s="374">
        <v>3</v>
      </c>
      <c r="D46" s="375">
        <v>0.6</v>
      </c>
      <c r="E46" s="374">
        <v>30</v>
      </c>
      <c r="F46" s="830">
        <v>118</v>
      </c>
      <c r="G46" s="830"/>
    </row>
    <row r="47" spans="1:9" s="367" customFormat="1" ht="12.75" x14ac:dyDescent="0.2">
      <c r="A47" s="828"/>
      <c r="B47" s="368" t="s">
        <v>607</v>
      </c>
      <c r="C47" s="369">
        <v>4</v>
      </c>
      <c r="D47" s="370">
        <v>0.6</v>
      </c>
      <c r="E47" s="369">
        <v>30</v>
      </c>
      <c r="F47" s="831">
        <v>130</v>
      </c>
      <c r="G47" s="831"/>
    </row>
    <row r="48" spans="1:9" s="367" customFormat="1" ht="12.75" x14ac:dyDescent="0.2">
      <c r="A48" s="828"/>
      <c r="B48" s="368" t="s">
        <v>608</v>
      </c>
      <c r="C48" s="369">
        <v>5</v>
      </c>
      <c r="D48" s="370">
        <v>0.6</v>
      </c>
      <c r="E48" s="369">
        <v>30</v>
      </c>
      <c r="F48" s="831">
        <v>140</v>
      </c>
      <c r="G48" s="831"/>
    </row>
    <row r="49" spans="1:9" s="367" customFormat="1" ht="12.75" x14ac:dyDescent="0.2">
      <c r="A49" s="828"/>
      <c r="B49" s="368" t="s">
        <v>609</v>
      </c>
      <c r="C49" s="369">
        <v>8</v>
      </c>
      <c r="D49" s="370">
        <v>0.6</v>
      </c>
      <c r="E49" s="369">
        <v>15</v>
      </c>
      <c r="F49" s="831">
        <v>195</v>
      </c>
      <c r="G49" s="831"/>
    </row>
    <row r="50" spans="1:9" s="367" customFormat="1" ht="12.75" x14ac:dyDescent="0.2">
      <c r="A50" s="828"/>
      <c r="B50" s="368" t="s">
        <v>610</v>
      </c>
      <c r="C50" s="369">
        <v>10</v>
      </c>
      <c r="D50" s="370">
        <v>0.6</v>
      </c>
      <c r="E50" s="369">
        <v>15</v>
      </c>
      <c r="F50" s="831">
        <v>210</v>
      </c>
      <c r="G50" s="831"/>
    </row>
    <row r="51" spans="1:9" s="367" customFormat="1" ht="12.75" x14ac:dyDescent="0.2">
      <c r="A51" s="828"/>
      <c r="B51" s="368" t="s">
        <v>611</v>
      </c>
      <c r="C51" s="369">
        <v>13</v>
      </c>
      <c r="D51" s="370">
        <v>0.6</v>
      </c>
      <c r="E51" s="369">
        <v>15</v>
      </c>
      <c r="F51" s="831">
        <v>330</v>
      </c>
      <c r="G51" s="831"/>
    </row>
    <row r="52" spans="1:9" s="367" customFormat="1" ht="12.75" x14ac:dyDescent="0.2">
      <c r="A52" s="828"/>
      <c r="B52" s="368" t="s">
        <v>612</v>
      </c>
      <c r="C52" s="369">
        <v>15</v>
      </c>
      <c r="D52" s="370">
        <v>0.6</v>
      </c>
      <c r="E52" s="369">
        <v>15</v>
      </c>
      <c r="F52" s="831">
        <v>405</v>
      </c>
      <c r="G52" s="831"/>
    </row>
    <row r="53" spans="1:9" s="367" customFormat="1" ht="13.5" thickBot="1" x14ac:dyDescent="0.25">
      <c r="A53" s="829"/>
      <c r="B53" s="383" t="s">
        <v>613</v>
      </c>
      <c r="C53" s="384">
        <v>20</v>
      </c>
      <c r="D53" s="385">
        <v>0.6</v>
      </c>
      <c r="E53" s="384">
        <v>10</v>
      </c>
      <c r="F53" s="832">
        <v>530</v>
      </c>
      <c r="G53" s="832"/>
    </row>
    <row r="54" spans="1:9" s="367" customFormat="1" ht="13.5" thickBot="1" x14ac:dyDescent="0.25">
      <c r="A54" s="818" t="s">
        <v>622</v>
      </c>
      <c r="B54" s="386" t="s">
        <v>614</v>
      </c>
      <c r="C54" s="387">
        <v>3</v>
      </c>
      <c r="D54" s="388">
        <v>1.2</v>
      </c>
      <c r="E54" s="387">
        <v>30</v>
      </c>
      <c r="F54" s="821">
        <v>95</v>
      </c>
      <c r="G54" s="822"/>
    </row>
    <row r="55" spans="1:9" s="367" customFormat="1" ht="13.5" thickBot="1" x14ac:dyDescent="0.25">
      <c r="A55" s="819"/>
      <c r="B55" s="371" t="s">
        <v>615</v>
      </c>
      <c r="C55" s="369">
        <v>4</v>
      </c>
      <c r="D55" s="370">
        <v>1.2</v>
      </c>
      <c r="E55" s="369">
        <v>30</v>
      </c>
      <c r="F55" s="823">
        <v>100</v>
      </c>
      <c r="G55" s="824"/>
    </row>
    <row r="56" spans="1:9" s="367" customFormat="1" ht="13.5" thickBot="1" x14ac:dyDescent="0.25">
      <c r="A56" s="819"/>
      <c r="B56" s="371" t="s">
        <v>616</v>
      </c>
      <c r="C56" s="369">
        <v>5</v>
      </c>
      <c r="D56" s="370">
        <v>1.2</v>
      </c>
      <c r="E56" s="369">
        <v>30</v>
      </c>
      <c r="F56" s="823">
        <v>110</v>
      </c>
      <c r="G56" s="824"/>
    </row>
    <row r="57" spans="1:9" s="367" customFormat="1" ht="13.5" thickBot="1" x14ac:dyDescent="0.25">
      <c r="A57" s="819"/>
      <c r="B57" s="371" t="s">
        <v>617</v>
      </c>
      <c r="C57" s="369">
        <v>8</v>
      </c>
      <c r="D57" s="370">
        <v>1.2</v>
      </c>
      <c r="E57" s="369">
        <v>15</v>
      </c>
      <c r="F57" s="823">
        <v>135</v>
      </c>
      <c r="G57" s="824"/>
    </row>
    <row r="58" spans="1:9" s="367" customFormat="1" ht="13.5" thickBot="1" x14ac:dyDescent="0.25">
      <c r="A58" s="820"/>
      <c r="B58" s="389" t="s">
        <v>618</v>
      </c>
      <c r="C58" s="381">
        <v>10</v>
      </c>
      <c r="D58" s="382">
        <v>1.2</v>
      </c>
      <c r="E58" s="381">
        <v>15</v>
      </c>
      <c r="F58" s="825">
        <v>150</v>
      </c>
      <c r="G58" s="826"/>
    </row>
    <row r="59" spans="1:9" s="367" customFormat="1" ht="12.75" x14ac:dyDescent="0.2">
      <c r="A59" s="372"/>
      <c r="B59" s="372"/>
      <c r="C59" s="372"/>
      <c r="D59" s="372"/>
      <c r="E59" s="372"/>
      <c r="F59" s="372"/>
      <c r="G59" s="372"/>
    </row>
    <row r="60" spans="1:9" s="367" customFormat="1" ht="57" customHeight="1" x14ac:dyDescent="0.2">
      <c r="A60" s="817" t="s">
        <v>619</v>
      </c>
      <c r="B60" s="817"/>
      <c r="C60" s="817"/>
      <c r="D60" s="817"/>
      <c r="E60" s="817"/>
      <c r="F60" s="817"/>
      <c r="G60" s="817"/>
    </row>
    <row r="62" spans="1:9" ht="42.75" customHeight="1" x14ac:dyDescent="0.25">
      <c r="A62" s="816" t="s">
        <v>914</v>
      </c>
      <c r="B62" s="816"/>
      <c r="C62" s="816"/>
      <c r="D62" s="816"/>
      <c r="E62" s="816"/>
      <c r="F62" s="816"/>
      <c r="G62" s="816"/>
      <c r="H62" s="816"/>
      <c r="I62" s="816"/>
    </row>
    <row r="63" spans="1:9" ht="28.5" customHeight="1" x14ac:dyDescent="0.25">
      <c r="A63" s="651" t="s">
        <v>0</v>
      </c>
      <c r="B63" s="651" t="s">
        <v>1</v>
      </c>
      <c r="C63" s="651" t="s">
        <v>18</v>
      </c>
      <c r="D63" s="651" t="s">
        <v>916</v>
      </c>
      <c r="E63" s="651"/>
      <c r="F63" s="642"/>
    </row>
    <row r="64" spans="1:9" ht="28.5" customHeight="1" x14ac:dyDescent="0.25">
      <c r="A64" s="651"/>
      <c r="B64" s="651"/>
      <c r="C64" s="651"/>
      <c r="D64" s="644" t="s">
        <v>24</v>
      </c>
      <c r="E64" s="644" t="s">
        <v>893</v>
      </c>
      <c r="F64" s="642"/>
    </row>
    <row r="65" spans="1:5" ht="15.75" x14ac:dyDescent="0.25">
      <c r="A65" s="643" t="s">
        <v>913</v>
      </c>
      <c r="B65" s="618" t="s">
        <v>915</v>
      </c>
      <c r="C65" s="618" t="s">
        <v>27</v>
      </c>
      <c r="D65" s="643">
        <v>1400</v>
      </c>
      <c r="E65" s="618">
        <v>1260</v>
      </c>
    </row>
    <row r="75" spans="1:5" ht="18" x14ac:dyDescent="0.25">
      <c r="A75" s="856" t="s">
        <v>623</v>
      </c>
      <c r="B75" s="856"/>
      <c r="C75" s="856"/>
      <c r="D75" s="856"/>
      <c r="E75" s="856"/>
    </row>
    <row r="76" spans="1:5" ht="15" customHeight="1" x14ac:dyDescent="0.25">
      <c r="A76" s="857" t="s">
        <v>260</v>
      </c>
      <c r="B76" s="858" t="s">
        <v>624</v>
      </c>
      <c r="C76" s="859" t="s">
        <v>625</v>
      </c>
      <c r="D76" s="859"/>
      <c r="E76" s="619" t="s">
        <v>626</v>
      </c>
    </row>
    <row r="77" spans="1:5" ht="25.5" x14ac:dyDescent="0.25">
      <c r="A77" s="857"/>
      <c r="B77" s="858"/>
      <c r="C77" s="390" t="s">
        <v>574</v>
      </c>
      <c r="D77" s="391" t="s">
        <v>639</v>
      </c>
      <c r="E77" s="390" t="s">
        <v>574</v>
      </c>
    </row>
    <row r="78" spans="1:5" x14ac:dyDescent="0.25">
      <c r="A78" s="392" t="s">
        <v>627</v>
      </c>
      <c r="B78" s="393">
        <v>200</v>
      </c>
      <c r="C78" s="394">
        <v>10.9</v>
      </c>
      <c r="D78" s="394">
        <v>10.4</v>
      </c>
      <c r="E78" s="395">
        <f>C78*B78</f>
        <v>2180</v>
      </c>
    </row>
    <row r="79" spans="1:5" x14ac:dyDescent="0.25">
      <c r="A79" s="392" t="s">
        <v>628</v>
      </c>
      <c r="B79" s="393">
        <v>150</v>
      </c>
      <c r="C79" s="394">
        <v>13.8</v>
      </c>
      <c r="D79" s="394">
        <v>13.3</v>
      </c>
      <c r="E79" s="395">
        <f t="shared" ref="E79:E83" si="0">C79*B79</f>
        <v>2070</v>
      </c>
    </row>
    <row r="80" spans="1:5" x14ac:dyDescent="0.25">
      <c r="A80" s="396" t="s">
        <v>629</v>
      </c>
      <c r="B80" s="397">
        <v>100</v>
      </c>
      <c r="C80" s="398">
        <v>18.399999999999999</v>
      </c>
      <c r="D80" s="398">
        <v>17.899999999999999</v>
      </c>
      <c r="E80" s="395">
        <f t="shared" si="0"/>
        <v>1839.9999999999998</v>
      </c>
    </row>
    <row r="81" spans="1:5" x14ac:dyDescent="0.25">
      <c r="A81" s="396" t="s">
        <v>630</v>
      </c>
      <c r="B81" s="397">
        <v>100</v>
      </c>
      <c r="C81" s="398">
        <v>21.4</v>
      </c>
      <c r="D81" s="398">
        <v>20.7</v>
      </c>
      <c r="E81" s="395">
        <f t="shared" si="0"/>
        <v>2140</v>
      </c>
    </row>
    <row r="82" spans="1:5" x14ac:dyDescent="0.25">
      <c r="A82" s="392" t="s">
        <v>631</v>
      </c>
      <c r="B82" s="393">
        <v>80</v>
      </c>
      <c r="C82" s="394">
        <v>26.7</v>
      </c>
      <c r="D82" s="394">
        <v>25.9</v>
      </c>
      <c r="E82" s="395">
        <f t="shared" si="0"/>
        <v>2136</v>
      </c>
    </row>
    <row r="83" spans="1:5" x14ac:dyDescent="0.25">
      <c r="A83" s="392" t="s">
        <v>632</v>
      </c>
      <c r="B83" s="393">
        <v>60</v>
      </c>
      <c r="C83" s="394">
        <v>35.4</v>
      </c>
      <c r="D83" s="394">
        <v>34.5</v>
      </c>
      <c r="E83" s="395">
        <f t="shared" si="0"/>
        <v>2124</v>
      </c>
    </row>
    <row r="84" spans="1:5" x14ac:dyDescent="0.25">
      <c r="A84" s="392"/>
      <c r="B84" s="393"/>
      <c r="C84" s="394"/>
      <c r="D84" s="394"/>
      <c r="E84" s="399"/>
    </row>
    <row r="85" spans="1:5" ht="18" x14ac:dyDescent="0.25">
      <c r="A85" s="860" t="s">
        <v>633</v>
      </c>
      <c r="B85" s="860"/>
      <c r="C85" s="860"/>
      <c r="D85" s="860"/>
      <c r="E85" s="860"/>
    </row>
    <row r="86" spans="1:5" ht="15" customHeight="1" x14ac:dyDescent="0.25">
      <c r="A86" s="857" t="s">
        <v>260</v>
      </c>
      <c r="B86" s="858" t="s">
        <v>624</v>
      </c>
      <c r="C86" s="859" t="s">
        <v>625</v>
      </c>
      <c r="D86" s="859"/>
      <c r="E86" s="619" t="s">
        <v>626</v>
      </c>
    </row>
    <row r="87" spans="1:5" ht="25.5" x14ac:dyDescent="0.25">
      <c r="A87" s="857"/>
      <c r="B87" s="858"/>
      <c r="C87" s="390" t="s">
        <v>574</v>
      </c>
      <c r="D87" s="391" t="s">
        <v>639</v>
      </c>
      <c r="E87" s="390" t="s">
        <v>574</v>
      </c>
    </row>
    <row r="88" spans="1:5" x14ac:dyDescent="0.25">
      <c r="A88" s="392" t="s">
        <v>634</v>
      </c>
      <c r="B88" s="393">
        <v>200</v>
      </c>
      <c r="C88" s="394">
        <v>13.4</v>
      </c>
      <c r="D88" s="394">
        <v>13</v>
      </c>
      <c r="E88" s="400">
        <f t="shared" ref="E88:E93" si="1">C88*B88</f>
        <v>2680</v>
      </c>
    </row>
    <row r="89" spans="1:5" x14ac:dyDescent="0.25">
      <c r="A89" s="392" t="s">
        <v>628</v>
      </c>
      <c r="B89" s="393">
        <v>150</v>
      </c>
      <c r="C89" s="394">
        <v>17.8</v>
      </c>
      <c r="D89" s="394">
        <v>17.3</v>
      </c>
      <c r="E89" s="400">
        <f t="shared" si="1"/>
        <v>2670</v>
      </c>
    </row>
    <row r="90" spans="1:5" x14ac:dyDescent="0.25">
      <c r="A90" s="396" t="s">
        <v>635</v>
      </c>
      <c r="B90" s="397">
        <v>100</v>
      </c>
      <c r="C90" s="398">
        <v>22.5</v>
      </c>
      <c r="D90" s="398">
        <v>21.9</v>
      </c>
      <c r="E90" s="401">
        <f t="shared" si="1"/>
        <v>2250</v>
      </c>
    </row>
    <row r="91" spans="1:5" x14ac:dyDescent="0.25">
      <c r="A91" s="396" t="s">
        <v>636</v>
      </c>
      <c r="B91" s="397">
        <v>100</v>
      </c>
      <c r="C91" s="398">
        <v>26.7</v>
      </c>
      <c r="D91" s="398">
        <v>26</v>
      </c>
      <c r="E91" s="401">
        <f t="shared" si="1"/>
        <v>2670</v>
      </c>
    </row>
    <row r="92" spans="1:5" x14ac:dyDescent="0.25">
      <c r="A92" s="392" t="s">
        <v>637</v>
      </c>
      <c r="B92" s="393">
        <v>80</v>
      </c>
      <c r="C92" s="394">
        <v>33.4</v>
      </c>
      <c r="D92" s="394">
        <v>32.5</v>
      </c>
      <c r="E92" s="400">
        <f t="shared" si="1"/>
        <v>2672</v>
      </c>
    </row>
    <row r="93" spans="1:5" x14ac:dyDescent="0.25">
      <c r="A93" s="392" t="s">
        <v>638</v>
      </c>
      <c r="B93" s="393">
        <v>60</v>
      </c>
      <c r="C93" s="394">
        <v>43.6</v>
      </c>
      <c r="D93" s="402">
        <v>42.5</v>
      </c>
      <c r="E93" s="400">
        <f t="shared" si="1"/>
        <v>2616</v>
      </c>
    </row>
  </sheetData>
  <mergeCells count="52">
    <mergeCell ref="A86:A87"/>
    <mergeCell ref="B86:B87"/>
    <mergeCell ref="C86:D86"/>
    <mergeCell ref="A75:E75"/>
    <mergeCell ref="A76:A77"/>
    <mergeCell ref="B76:B77"/>
    <mergeCell ref="C76:D76"/>
    <mergeCell ref="A85:E85"/>
    <mergeCell ref="F42:G42"/>
    <mergeCell ref="F43:G43"/>
    <mergeCell ref="F44:G44"/>
    <mergeCell ref="F45:G45"/>
    <mergeCell ref="C5:C10"/>
    <mergeCell ref="A34:G34"/>
    <mergeCell ref="A35:G35"/>
    <mergeCell ref="C13:C18"/>
    <mergeCell ref="C22:C23"/>
    <mergeCell ref="C24:C27"/>
    <mergeCell ref="A30:I30"/>
    <mergeCell ref="A28:I28"/>
    <mergeCell ref="A11:I11"/>
    <mergeCell ref="A3:I3"/>
    <mergeCell ref="A32:I32"/>
    <mergeCell ref="A62:I62"/>
    <mergeCell ref="A60:G60"/>
    <mergeCell ref="A54:A58"/>
    <mergeCell ref="F54:G54"/>
    <mergeCell ref="F55:G55"/>
    <mergeCell ref="F56:G56"/>
    <mergeCell ref="F57:G57"/>
    <mergeCell ref="F58:G58"/>
    <mergeCell ref="A46:A53"/>
    <mergeCell ref="F46:G46"/>
    <mergeCell ref="F47:G47"/>
    <mergeCell ref="F48:G48"/>
    <mergeCell ref="F49:G49"/>
    <mergeCell ref="D63:E63"/>
    <mergeCell ref="A63:A64"/>
    <mergeCell ref="B63:B64"/>
    <mergeCell ref="C63:C64"/>
    <mergeCell ref="A20:I20"/>
    <mergeCell ref="F50:G50"/>
    <mergeCell ref="F51:G51"/>
    <mergeCell ref="F52:G52"/>
    <mergeCell ref="F53:G53"/>
    <mergeCell ref="A36:G36"/>
    <mergeCell ref="F37:G37"/>
    <mergeCell ref="A38:A45"/>
    <mergeCell ref="F38:G38"/>
    <mergeCell ref="F39:G39"/>
    <mergeCell ref="F40:G40"/>
    <mergeCell ref="F41:G41"/>
  </mergeCells>
  <pageMargins left="0.70866141732283472" right="0.70866141732283472" top="1.2204724409448819" bottom="0.35433070866141736" header="0.31496062992125984" footer="0.23622047244094491"/>
  <pageSetup paperSize="9" scale="68" orientation="portrait" horizontalDpi="300" verticalDpi="300" r:id="rId1"/>
  <headerFooter>
    <oddHeader>&amp;L&amp;14&amp;K000000г.Новокузнецк, ул.Производственная, 9, оф.13
тел.(3843) 930-125, 930-145
&amp;U&amp;KC00000Соглашение -всегда успех!&amp;R&amp;G</oddHeader>
  </headerFooter>
  <rowBreaks count="1" manualBreakCount="1">
    <brk id="33" max="8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39"/>
  <sheetViews>
    <sheetView view="pageBreakPreview" topLeftCell="A22" zoomScale="90" zoomScaleSheetLayoutView="90" workbookViewId="0">
      <selection activeCell="D46" sqref="D46"/>
    </sheetView>
  </sheetViews>
  <sheetFormatPr defaultRowHeight="15" x14ac:dyDescent="0.25"/>
  <cols>
    <col min="1" max="1" width="21.5703125" customWidth="1"/>
    <col min="2" max="2" width="10.5703125" customWidth="1"/>
    <col min="3" max="3" width="20" customWidth="1"/>
    <col min="4" max="4" width="14.42578125" customWidth="1"/>
    <col min="5" max="5" width="13.28515625" customWidth="1"/>
    <col min="7" max="7" width="15.140625" customWidth="1"/>
    <col min="8" max="8" width="19.5703125" customWidth="1"/>
    <col min="11" max="11" width="25.42578125" customWidth="1"/>
    <col min="256" max="256" width="21.5703125" customWidth="1"/>
    <col min="258" max="258" width="16.85546875" customWidth="1"/>
    <col min="259" max="259" width="13" customWidth="1"/>
    <col min="260" max="260" width="12.28515625" customWidth="1"/>
    <col min="263" max="263" width="14.7109375" customWidth="1"/>
    <col min="264" max="264" width="11" customWidth="1"/>
    <col min="267" max="267" width="25.42578125" customWidth="1"/>
    <col min="512" max="512" width="21.5703125" customWidth="1"/>
    <col min="514" max="514" width="16.85546875" customWidth="1"/>
    <col min="515" max="515" width="13" customWidth="1"/>
    <col min="516" max="516" width="12.28515625" customWidth="1"/>
    <col min="519" max="519" width="14.7109375" customWidth="1"/>
    <col min="520" max="520" width="11" customWidth="1"/>
    <col min="523" max="523" width="25.42578125" customWidth="1"/>
    <col min="768" max="768" width="21.5703125" customWidth="1"/>
    <col min="770" max="770" width="16.85546875" customWidth="1"/>
    <col min="771" max="771" width="13" customWidth="1"/>
    <col min="772" max="772" width="12.28515625" customWidth="1"/>
    <col min="775" max="775" width="14.7109375" customWidth="1"/>
    <col min="776" max="776" width="11" customWidth="1"/>
    <col min="779" max="779" width="25.42578125" customWidth="1"/>
    <col min="1024" max="1024" width="21.5703125" customWidth="1"/>
    <col min="1026" max="1026" width="16.85546875" customWidth="1"/>
    <col min="1027" max="1027" width="13" customWidth="1"/>
    <col min="1028" max="1028" width="12.28515625" customWidth="1"/>
    <col min="1031" max="1031" width="14.7109375" customWidth="1"/>
    <col min="1032" max="1032" width="11" customWidth="1"/>
    <col min="1035" max="1035" width="25.42578125" customWidth="1"/>
    <col min="1280" max="1280" width="21.5703125" customWidth="1"/>
    <col min="1282" max="1282" width="16.85546875" customWidth="1"/>
    <col min="1283" max="1283" width="13" customWidth="1"/>
    <col min="1284" max="1284" width="12.28515625" customWidth="1"/>
    <col min="1287" max="1287" width="14.7109375" customWidth="1"/>
    <col min="1288" max="1288" width="11" customWidth="1"/>
    <col min="1291" max="1291" width="25.42578125" customWidth="1"/>
    <col min="1536" max="1536" width="21.5703125" customWidth="1"/>
    <col min="1538" max="1538" width="16.85546875" customWidth="1"/>
    <col min="1539" max="1539" width="13" customWidth="1"/>
    <col min="1540" max="1540" width="12.28515625" customWidth="1"/>
    <col min="1543" max="1543" width="14.7109375" customWidth="1"/>
    <col min="1544" max="1544" width="11" customWidth="1"/>
    <col min="1547" max="1547" width="25.42578125" customWidth="1"/>
    <col min="1792" max="1792" width="21.5703125" customWidth="1"/>
    <col min="1794" max="1794" width="16.85546875" customWidth="1"/>
    <col min="1795" max="1795" width="13" customWidth="1"/>
    <col min="1796" max="1796" width="12.28515625" customWidth="1"/>
    <col min="1799" max="1799" width="14.7109375" customWidth="1"/>
    <col min="1800" max="1800" width="11" customWidth="1"/>
    <col min="1803" max="1803" width="25.42578125" customWidth="1"/>
    <col min="2048" max="2048" width="21.5703125" customWidth="1"/>
    <col min="2050" max="2050" width="16.85546875" customWidth="1"/>
    <col min="2051" max="2051" width="13" customWidth="1"/>
    <col min="2052" max="2052" width="12.28515625" customWidth="1"/>
    <col min="2055" max="2055" width="14.7109375" customWidth="1"/>
    <col min="2056" max="2056" width="11" customWidth="1"/>
    <col min="2059" max="2059" width="25.42578125" customWidth="1"/>
    <col min="2304" max="2304" width="21.5703125" customWidth="1"/>
    <col min="2306" max="2306" width="16.85546875" customWidth="1"/>
    <col min="2307" max="2307" width="13" customWidth="1"/>
    <col min="2308" max="2308" width="12.28515625" customWidth="1"/>
    <col min="2311" max="2311" width="14.7109375" customWidth="1"/>
    <col min="2312" max="2312" width="11" customWidth="1"/>
    <col min="2315" max="2315" width="25.42578125" customWidth="1"/>
    <col min="2560" max="2560" width="21.5703125" customWidth="1"/>
    <col min="2562" max="2562" width="16.85546875" customWidth="1"/>
    <col min="2563" max="2563" width="13" customWidth="1"/>
    <col min="2564" max="2564" width="12.28515625" customWidth="1"/>
    <col min="2567" max="2567" width="14.7109375" customWidth="1"/>
    <col min="2568" max="2568" width="11" customWidth="1"/>
    <col min="2571" max="2571" width="25.42578125" customWidth="1"/>
    <col min="2816" max="2816" width="21.5703125" customWidth="1"/>
    <col min="2818" max="2818" width="16.85546875" customWidth="1"/>
    <col min="2819" max="2819" width="13" customWidth="1"/>
    <col min="2820" max="2820" width="12.28515625" customWidth="1"/>
    <col min="2823" max="2823" width="14.7109375" customWidth="1"/>
    <col min="2824" max="2824" width="11" customWidth="1"/>
    <col min="2827" max="2827" width="25.42578125" customWidth="1"/>
    <col min="3072" max="3072" width="21.5703125" customWidth="1"/>
    <col min="3074" max="3074" width="16.85546875" customWidth="1"/>
    <col min="3075" max="3075" width="13" customWidth="1"/>
    <col min="3076" max="3076" width="12.28515625" customWidth="1"/>
    <col min="3079" max="3079" width="14.7109375" customWidth="1"/>
    <col min="3080" max="3080" width="11" customWidth="1"/>
    <col min="3083" max="3083" width="25.42578125" customWidth="1"/>
    <col min="3328" max="3328" width="21.5703125" customWidth="1"/>
    <col min="3330" max="3330" width="16.85546875" customWidth="1"/>
    <col min="3331" max="3331" width="13" customWidth="1"/>
    <col min="3332" max="3332" width="12.28515625" customWidth="1"/>
    <col min="3335" max="3335" width="14.7109375" customWidth="1"/>
    <col min="3336" max="3336" width="11" customWidth="1"/>
    <col min="3339" max="3339" width="25.42578125" customWidth="1"/>
    <col min="3584" max="3584" width="21.5703125" customWidth="1"/>
    <col min="3586" max="3586" width="16.85546875" customWidth="1"/>
    <col min="3587" max="3587" width="13" customWidth="1"/>
    <col min="3588" max="3588" width="12.28515625" customWidth="1"/>
    <col min="3591" max="3591" width="14.7109375" customWidth="1"/>
    <col min="3592" max="3592" width="11" customWidth="1"/>
    <col min="3595" max="3595" width="25.42578125" customWidth="1"/>
    <col min="3840" max="3840" width="21.5703125" customWidth="1"/>
    <col min="3842" max="3842" width="16.85546875" customWidth="1"/>
    <col min="3843" max="3843" width="13" customWidth="1"/>
    <col min="3844" max="3844" width="12.28515625" customWidth="1"/>
    <col min="3847" max="3847" width="14.7109375" customWidth="1"/>
    <col min="3848" max="3848" width="11" customWidth="1"/>
    <col min="3851" max="3851" width="25.42578125" customWidth="1"/>
    <col min="4096" max="4096" width="21.5703125" customWidth="1"/>
    <col min="4098" max="4098" width="16.85546875" customWidth="1"/>
    <col min="4099" max="4099" width="13" customWidth="1"/>
    <col min="4100" max="4100" width="12.28515625" customWidth="1"/>
    <col min="4103" max="4103" width="14.7109375" customWidth="1"/>
    <col min="4104" max="4104" width="11" customWidth="1"/>
    <col min="4107" max="4107" width="25.42578125" customWidth="1"/>
    <col min="4352" max="4352" width="21.5703125" customWidth="1"/>
    <col min="4354" max="4354" width="16.85546875" customWidth="1"/>
    <col min="4355" max="4355" width="13" customWidth="1"/>
    <col min="4356" max="4356" width="12.28515625" customWidth="1"/>
    <col min="4359" max="4359" width="14.7109375" customWidth="1"/>
    <col min="4360" max="4360" width="11" customWidth="1"/>
    <col min="4363" max="4363" width="25.42578125" customWidth="1"/>
    <col min="4608" max="4608" width="21.5703125" customWidth="1"/>
    <col min="4610" max="4610" width="16.85546875" customWidth="1"/>
    <col min="4611" max="4611" width="13" customWidth="1"/>
    <col min="4612" max="4612" width="12.28515625" customWidth="1"/>
    <col min="4615" max="4615" width="14.7109375" customWidth="1"/>
    <col min="4616" max="4616" width="11" customWidth="1"/>
    <col min="4619" max="4619" width="25.42578125" customWidth="1"/>
    <col min="4864" max="4864" width="21.5703125" customWidth="1"/>
    <col min="4866" max="4866" width="16.85546875" customWidth="1"/>
    <col min="4867" max="4867" width="13" customWidth="1"/>
    <col min="4868" max="4868" width="12.28515625" customWidth="1"/>
    <col min="4871" max="4871" width="14.7109375" customWidth="1"/>
    <col min="4872" max="4872" width="11" customWidth="1"/>
    <col min="4875" max="4875" width="25.42578125" customWidth="1"/>
    <col min="5120" max="5120" width="21.5703125" customWidth="1"/>
    <col min="5122" max="5122" width="16.85546875" customWidth="1"/>
    <col min="5123" max="5123" width="13" customWidth="1"/>
    <col min="5124" max="5124" width="12.28515625" customWidth="1"/>
    <col min="5127" max="5127" width="14.7109375" customWidth="1"/>
    <col min="5128" max="5128" width="11" customWidth="1"/>
    <col min="5131" max="5131" width="25.42578125" customWidth="1"/>
    <col min="5376" max="5376" width="21.5703125" customWidth="1"/>
    <col min="5378" max="5378" width="16.85546875" customWidth="1"/>
    <col min="5379" max="5379" width="13" customWidth="1"/>
    <col min="5380" max="5380" width="12.28515625" customWidth="1"/>
    <col min="5383" max="5383" width="14.7109375" customWidth="1"/>
    <col min="5384" max="5384" width="11" customWidth="1"/>
    <col min="5387" max="5387" width="25.42578125" customWidth="1"/>
    <col min="5632" max="5632" width="21.5703125" customWidth="1"/>
    <col min="5634" max="5634" width="16.85546875" customWidth="1"/>
    <col min="5635" max="5635" width="13" customWidth="1"/>
    <col min="5636" max="5636" width="12.28515625" customWidth="1"/>
    <col min="5639" max="5639" width="14.7109375" customWidth="1"/>
    <col min="5640" max="5640" width="11" customWidth="1"/>
    <col min="5643" max="5643" width="25.42578125" customWidth="1"/>
    <col min="5888" max="5888" width="21.5703125" customWidth="1"/>
    <col min="5890" max="5890" width="16.85546875" customWidth="1"/>
    <col min="5891" max="5891" width="13" customWidth="1"/>
    <col min="5892" max="5892" width="12.28515625" customWidth="1"/>
    <col min="5895" max="5895" width="14.7109375" customWidth="1"/>
    <col min="5896" max="5896" width="11" customWidth="1"/>
    <col min="5899" max="5899" width="25.42578125" customWidth="1"/>
    <col min="6144" max="6144" width="21.5703125" customWidth="1"/>
    <col min="6146" max="6146" width="16.85546875" customWidth="1"/>
    <col min="6147" max="6147" width="13" customWidth="1"/>
    <col min="6148" max="6148" width="12.28515625" customWidth="1"/>
    <col min="6151" max="6151" width="14.7109375" customWidth="1"/>
    <col min="6152" max="6152" width="11" customWidth="1"/>
    <col min="6155" max="6155" width="25.42578125" customWidth="1"/>
    <col min="6400" max="6400" width="21.5703125" customWidth="1"/>
    <col min="6402" max="6402" width="16.85546875" customWidth="1"/>
    <col min="6403" max="6403" width="13" customWidth="1"/>
    <col min="6404" max="6404" width="12.28515625" customWidth="1"/>
    <col min="6407" max="6407" width="14.7109375" customWidth="1"/>
    <col min="6408" max="6408" width="11" customWidth="1"/>
    <col min="6411" max="6411" width="25.42578125" customWidth="1"/>
    <col min="6656" max="6656" width="21.5703125" customWidth="1"/>
    <col min="6658" max="6658" width="16.85546875" customWidth="1"/>
    <col min="6659" max="6659" width="13" customWidth="1"/>
    <col min="6660" max="6660" width="12.28515625" customWidth="1"/>
    <col min="6663" max="6663" width="14.7109375" customWidth="1"/>
    <col min="6664" max="6664" width="11" customWidth="1"/>
    <col min="6667" max="6667" width="25.42578125" customWidth="1"/>
    <col min="6912" max="6912" width="21.5703125" customWidth="1"/>
    <col min="6914" max="6914" width="16.85546875" customWidth="1"/>
    <col min="6915" max="6915" width="13" customWidth="1"/>
    <col min="6916" max="6916" width="12.28515625" customWidth="1"/>
    <col min="6919" max="6919" width="14.7109375" customWidth="1"/>
    <col min="6920" max="6920" width="11" customWidth="1"/>
    <col min="6923" max="6923" width="25.42578125" customWidth="1"/>
    <col min="7168" max="7168" width="21.5703125" customWidth="1"/>
    <col min="7170" max="7170" width="16.85546875" customWidth="1"/>
    <col min="7171" max="7171" width="13" customWidth="1"/>
    <col min="7172" max="7172" width="12.28515625" customWidth="1"/>
    <col min="7175" max="7175" width="14.7109375" customWidth="1"/>
    <col min="7176" max="7176" width="11" customWidth="1"/>
    <col min="7179" max="7179" width="25.42578125" customWidth="1"/>
    <col min="7424" max="7424" width="21.5703125" customWidth="1"/>
    <col min="7426" max="7426" width="16.85546875" customWidth="1"/>
    <col min="7427" max="7427" width="13" customWidth="1"/>
    <col min="7428" max="7428" width="12.28515625" customWidth="1"/>
    <col min="7431" max="7431" width="14.7109375" customWidth="1"/>
    <col min="7432" max="7432" width="11" customWidth="1"/>
    <col min="7435" max="7435" width="25.42578125" customWidth="1"/>
    <col min="7680" max="7680" width="21.5703125" customWidth="1"/>
    <col min="7682" max="7682" width="16.85546875" customWidth="1"/>
    <col min="7683" max="7683" width="13" customWidth="1"/>
    <col min="7684" max="7684" width="12.28515625" customWidth="1"/>
    <col min="7687" max="7687" width="14.7109375" customWidth="1"/>
    <col min="7688" max="7688" width="11" customWidth="1"/>
    <col min="7691" max="7691" width="25.42578125" customWidth="1"/>
    <col min="7936" max="7936" width="21.5703125" customWidth="1"/>
    <col min="7938" max="7938" width="16.85546875" customWidth="1"/>
    <col min="7939" max="7939" width="13" customWidth="1"/>
    <col min="7940" max="7940" width="12.28515625" customWidth="1"/>
    <col min="7943" max="7943" width="14.7109375" customWidth="1"/>
    <col min="7944" max="7944" width="11" customWidth="1"/>
    <col min="7947" max="7947" width="25.42578125" customWidth="1"/>
    <col min="8192" max="8192" width="21.5703125" customWidth="1"/>
    <col min="8194" max="8194" width="16.85546875" customWidth="1"/>
    <col min="8195" max="8195" width="13" customWidth="1"/>
    <col min="8196" max="8196" width="12.28515625" customWidth="1"/>
    <col min="8199" max="8199" width="14.7109375" customWidth="1"/>
    <col min="8200" max="8200" width="11" customWidth="1"/>
    <col min="8203" max="8203" width="25.42578125" customWidth="1"/>
    <col min="8448" max="8448" width="21.5703125" customWidth="1"/>
    <col min="8450" max="8450" width="16.85546875" customWidth="1"/>
    <col min="8451" max="8451" width="13" customWidth="1"/>
    <col min="8452" max="8452" width="12.28515625" customWidth="1"/>
    <col min="8455" max="8455" width="14.7109375" customWidth="1"/>
    <col min="8456" max="8456" width="11" customWidth="1"/>
    <col min="8459" max="8459" width="25.42578125" customWidth="1"/>
    <col min="8704" max="8704" width="21.5703125" customWidth="1"/>
    <col min="8706" max="8706" width="16.85546875" customWidth="1"/>
    <col min="8707" max="8707" width="13" customWidth="1"/>
    <col min="8708" max="8708" width="12.28515625" customWidth="1"/>
    <col min="8711" max="8711" width="14.7109375" customWidth="1"/>
    <col min="8712" max="8712" width="11" customWidth="1"/>
    <col min="8715" max="8715" width="25.42578125" customWidth="1"/>
    <col min="8960" max="8960" width="21.5703125" customWidth="1"/>
    <col min="8962" max="8962" width="16.85546875" customWidth="1"/>
    <col min="8963" max="8963" width="13" customWidth="1"/>
    <col min="8964" max="8964" width="12.28515625" customWidth="1"/>
    <col min="8967" max="8967" width="14.7109375" customWidth="1"/>
    <col min="8968" max="8968" width="11" customWidth="1"/>
    <col min="8971" max="8971" width="25.42578125" customWidth="1"/>
    <col min="9216" max="9216" width="21.5703125" customWidth="1"/>
    <col min="9218" max="9218" width="16.85546875" customWidth="1"/>
    <col min="9219" max="9219" width="13" customWidth="1"/>
    <col min="9220" max="9220" width="12.28515625" customWidth="1"/>
    <col min="9223" max="9223" width="14.7109375" customWidth="1"/>
    <col min="9224" max="9224" width="11" customWidth="1"/>
    <col min="9227" max="9227" width="25.42578125" customWidth="1"/>
    <col min="9472" max="9472" width="21.5703125" customWidth="1"/>
    <col min="9474" max="9474" width="16.85546875" customWidth="1"/>
    <col min="9475" max="9475" width="13" customWidth="1"/>
    <col min="9476" max="9476" width="12.28515625" customWidth="1"/>
    <col min="9479" max="9479" width="14.7109375" customWidth="1"/>
    <col min="9480" max="9480" width="11" customWidth="1"/>
    <col min="9483" max="9483" width="25.42578125" customWidth="1"/>
    <col min="9728" max="9728" width="21.5703125" customWidth="1"/>
    <col min="9730" max="9730" width="16.85546875" customWidth="1"/>
    <col min="9731" max="9731" width="13" customWidth="1"/>
    <col min="9732" max="9732" width="12.28515625" customWidth="1"/>
    <col min="9735" max="9735" width="14.7109375" customWidth="1"/>
    <col min="9736" max="9736" width="11" customWidth="1"/>
    <col min="9739" max="9739" width="25.42578125" customWidth="1"/>
    <col min="9984" max="9984" width="21.5703125" customWidth="1"/>
    <col min="9986" max="9986" width="16.85546875" customWidth="1"/>
    <col min="9987" max="9987" width="13" customWidth="1"/>
    <col min="9988" max="9988" width="12.28515625" customWidth="1"/>
    <col min="9991" max="9991" width="14.7109375" customWidth="1"/>
    <col min="9992" max="9992" width="11" customWidth="1"/>
    <col min="9995" max="9995" width="25.42578125" customWidth="1"/>
    <col min="10240" max="10240" width="21.5703125" customWidth="1"/>
    <col min="10242" max="10242" width="16.85546875" customWidth="1"/>
    <col min="10243" max="10243" width="13" customWidth="1"/>
    <col min="10244" max="10244" width="12.28515625" customWidth="1"/>
    <col min="10247" max="10247" width="14.7109375" customWidth="1"/>
    <col min="10248" max="10248" width="11" customWidth="1"/>
    <col min="10251" max="10251" width="25.42578125" customWidth="1"/>
    <col min="10496" max="10496" width="21.5703125" customWidth="1"/>
    <col min="10498" max="10498" width="16.85546875" customWidth="1"/>
    <col min="10499" max="10499" width="13" customWidth="1"/>
    <col min="10500" max="10500" width="12.28515625" customWidth="1"/>
    <col min="10503" max="10503" width="14.7109375" customWidth="1"/>
    <col min="10504" max="10504" width="11" customWidth="1"/>
    <col min="10507" max="10507" width="25.42578125" customWidth="1"/>
    <col min="10752" max="10752" width="21.5703125" customWidth="1"/>
    <col min="10754" max="10754" width="16.85546875" customWidth="1"/>
    <col min="10755" max="10755" width="13" customWidth="1"/>
    <col min="10756" max="10756" width="12.28515625" customWidth="1"/>
    <col min="10759" max="10759" width="14.7109375" customWidth="1"/>
    <col min="10760" max="10760" width="11" customWidth="1"/>
    <col min="10763" max="10763" width="25.42578125" customWidth="1"/>
    <col min="11008" max="11008" width="21.5703125" customWidth="1"/>
    <col min="11010" max="11010" width="16.85546875" customWidth="1"/>
    <col min="11011" max="11011" width="13" customWidth="1"/>
    <col min="11012" max="11012" width="12.28515625" customWidth="1"/>
    <col min="11015" max="11015" width="14.7109375" customWidth="1"/>
    <col min="11016" max="11016" width="11" customWidth="1"/>
    <col min="11019" max="11019" width="25.42578125" customWidth="1"/>
    <col min="11264" max="11264" width="21.5703125" customWidth="1"/>
    <col min="11266" max="11266" width="16.85546875" customWidth="1"/>
    <col min="11267" max="11267" width="13" customWidth="1"/>
    <col min="11268" max="11268" width="12.28515625" customWidth="1"/>
    <col min="11271" max="11271" width="14.7109375" customWidth="1"/>
    <col min="11272" max="11272" width="11" customWidth="1"/>
    <col min="11275" max="11275" width="25.42578125" customWidth="1"/>
    <col min="11520" max="11520" width="21.5703125" customWidth="1"/>
    <col min="11522" max="11522" width="16.85546875" customWidth="1"/>
    <col min="11523" max="11523" width="13" customWidth="1"/>
    <col min="11524" max="11524" width="12.28515625" customWidth="1"/>
    <col min="11527" max="11527" width="14.7109375" customWidth="1"/>
    <col min="11528" max="11528" width="11" customWidth="1"/>
    <col min="11531" max="11531" width="25.42578125" customWidth="1"/>
    <col min="11776" max="11776" width="21.5703125" customWidth="1"/>
    <col min="11778" max="11778" width="16.85546875" customWidth="1"/>
    <col min="11779" max="11779" width="13" customWidth="1"/>
    <col min="11780" max="11780" width="12.28515625" customWidth="1"/>
    <col min="11783" max="11783" width="14.7109375" customWidth="1"/>
    <col min="11784" max="11784" width="11" customWidth="1"/>
    <col min="11787" max="11787" width="25.42578125" customWidth="1"/>
    <col min="12032" max="12032" width="21.5703125" customWidth="1"/>
    <col min="12034" max="12034" width="16.85546875" customWidth="1"/>
    <col min="12035" max="12035" width="13" customWidth="1"/>
    <col min="12036" max="12036" width="12.28515625" customWidth="1"/>
    <col min="12039" max="12039" width="14.7109375" customWidth="1"/>
    <col min="12040" max="12040" width="11" customWidth="1"/>
    <col min="12043" max="12043" width="25.42578125" customWidth="1"/>
    <col min="12288" max="12288" width="21.5703125" customWidth="1"/>
    <col min="12290" max="12290" width="16.85546875" customWidth="1"/>
    <col min="12291" max="12291" width="13" customWidth="1"/>
    <col min="12292" max="12292" width="12.28515625" customWidth="1"/>
    <col min="12295" max="12295" width="14.7109375" customWidth="1"/>
    <col min="12296" max="12296" width="11" customWidth="1"/>
    <col min="12299" max="12299" width="25.42578125" customWidth="1"/>
    <col min="12544" max="12544" width="21.5703125" customWidth="1"/>
    <col min="12546" max="12546" width="16.85546875" customWidth="1"/>
    <col min="12547" max="12547" width="13" customWidth="1"/>
    <col min="12548" max="12548" width="12.28515625" customWidth="1"/>
    <col min="12551" max="12551" width="14.7109375" customWidth="1"/>
    <col min="12552" max="12552" width="11" customWidth="1"/>
    <col min="12555" max="12555" width="25.42578125" customWidth="1"/>
    <col min="12800" max="12800" width="21.5703125" customWidth="1"/>
    <col min="12802" max="12802" width="16.85546875" customWidth="1"/>
    <col min="12803" max="12803" width="13" customWidth="1"/>
    <col min="12804" max="12804" width="12.28515625" customWidth="1"/>
    <col min="12807" max="12807" width="14.7109375" customWidth="1"/>
    <col min="12808" max="12808" width="11" customWidth="1"/>
    <col min="12811" max="12811" width="25.42578125" customWidth="1"/>
    <col min="13056" max="13056" width="21.5703125" customWidth="1"/>
    <col min="13058" max="13058" width="16.85546875" customWidth="1"/>
    <col min="13059" max="13059" width="13" customWidth="1"/>
    <col min="13060" max="13060" width="12.28515625" customWidth="1"/>
    <col min="13063" max="13063" width="14.7109375" customWidth="1"/>
    <col min="13064" max="13064" width="11" customWidth="1"/>
    <col min="13067" max="13067" width="25.42578125" customWidth="1"/>
    <col min="13312" max="13312" width="21.5703125" customWidth="1"/>
    <col min="13314" max="13314" width="16.85546875" customWidth="1"/>
    <col min="13315" max="13315" width="13" customWidth="1"/>
    <col min="13316" max="13316" width="12.28515625" customWidth="1"/>
    <col min="13319" max="13319" width="14.7109375" customWidth="1"/>
    <col min="13320" max="13320" width="11" customWidth="1"/>
    <col min="13323" max="13323" width="25.42578125" customWidth="1"/>
    <col min="13568" max="13568" width="21.5703125" customWidth="1"/>
    <col min="13570" max="13570" width="16.85546875" customWidth="1"/>
    <col min="13571" max="13571" width="13" customWidth="1"/>
    <col min="13572" max="13572" width="12.28515625" customWidth="1"/>
    <col min="13575" max="13575" width="14.7109375" customWidth="1"/>
    <col min="13576" max="13576" width="11" customWidth="1"/>
    <col min="13579" max="13579" width="25.42578125" customWidth="1"/>
    <col min="13824" max="13824" width="21.5703125" customWidth="1"/>
    <col min="13826" max="13826" width="16.85546875" customWidth="1"/>
    <col min="13827" max="13827" width="13" customWidth="1"/>
    <col min="13828" max="13828" width="12.28515625" customWidth="1"/>
    <col min="13831" max="13831" width="14.7109375" customWidth="1"/>
    <col min="13832" max="13832" width="11" customWidth="1"/>
    <col min="13835" max="13835" width="25.42578125" customWidth="1"/>
    <col min="14080" max="14080" width="21.5703125" customWidth="1"/>
    <col min="14082" max="14082" width="16.85546875" customWidth="1"/>
    <col min="14083" max="14083" width="13" customWidth="1"/>
    <col min="14084" max="14084" width="12.28515625" customWidth="1"/>
    <col min="14087" max="14087" width="14.7109375" customWidth="1"/>
    <col min="14088" max="14088" width="11" customWidth="1"/>
    <col min="14091" max="14091" width="25.42578125" customWidth="1"/>
    <col min="14336" max="14336" width="21.5703125" customWidth="1"/>
    <col min="14338" max="14338" width="16.85546875" customWidth="1"/>
    <col min="14339" max="14339" width="13" customWidth="1"/>
    <col min="14340" max="14340" width="12.28515625" customWidth="1"/>
    <col min="14343" max="14343" width="14.7109375" customWidth="1"/>
    <col min="14344" max="14344" width="11" customWidth="1"/>
    <col min="14347" max="14347" width="25.42578125" customWidth="1"/>
    <col min="14592" max="14592" width="21.5703125" customWidth="1"/>
    <col min="14594" max="14594" width="16.85546875" customWidth="1"/>
    <col min="14595" max="14595" width="13" customWidth="1"/>
    <col min="14596" max="14596" width="12.28515625" customWidth="1"/>
    <col min="14599" max="14599" width="14.7109375" customWidth="1"/>
    <col min="14600" max="14600" width="11" customWidth="1"/>
    <col min="14603" max="14603" width="25.42578125" customWidth="1"/>
    <col min="14848" max="14848" width="21.5703125" customWidth="1"/>
    <col min="14850" max="14850" width="16.85546875" customWidth="1"/>
    <col min="14851" max="14851" width="13" customWidth="1"/>
    <col min="14852" max="14852" width="12.28515625" customWidth="1"/>
    <col min="14855" max="14855" width="14.7109375" customWidth="1"/>
    <col min="14856" max="14856" width="11" customWidth="1"/>
    <col min="14859" max="14859" width="25.42578125" customWidth="1"/>
    <col min="15104" max="15104" width="21.5703125" customWidth="1"/>
    <col min="15106" max="15106" width="16.85546875" customWidth="1"/>
    <col min="15107" max="15107" width="13" customWidth="1"/>
    <col min="15108" max="15108" width="12.28515625" customWidth="1"/>
    <col min="15111" max="15111" width="14.7109375" customWidth="1"/>
    <col min="15112" max="15112" width="11" customWidth="1"/>
    <col min="15115" max="15115" width="25.42578125" customWidth="1"/>
    <col min="15360" max="15360" width="21.5703125" customWidth="1"/>
    <col min="15362" max="15362" width="16.85546875" customWidth="1"/>
    <col min="15363" max="15363" width="13" customWidth="1"/>
    <col min="15364" max="15364" width="12.28515625" customWidth="1"/>
    <col min="15367" max="15367" width="14.7109375" customWidth="1"/>
    <col min="15368" max="15368" width="11" customWidth="1"/>
    <col min="15371" max="15371" width="25.42578125" customWidth="1"/>
    <col min="15616" max="15616" width="21.5703125" customWidth="1"/>
    <col min="15618" max="15618" width="16.85546875" customWidth="1"/>
    <col min="15619" max="15619" width="13" customWidth="1"/>
    <col min="15620" max="15620" width="12.28515625" customWidth="1"/>
    <col min="15623" max="15623" width="14.7109375" customWidth="1"/>
    <col min="15624" max="15624" width="11" customWidth="1"/>
    <col min="15627" max="15627" width="25.42578125" customWidth="1"/>
    <col min="15872" max="15872" width="21.5703125" customWidth="1"/>
    <col min="15874" max="15874" width="16.85546875" customWidth="1"/>
    <col min="15875" max="15875" width="13" customWidth="1"/>
    <col min="15876" max="15876" width="12.28515625" customWidth="1"/>
    <col min="15879" max="15879" width="14.7109375" customWidth="1"/>
    <col min="15880" max="15880" width="11" customWidth="1"/>
    <col min="15883" max="15883" width="25.42578125" customWidth="1"/>
    <col min="16128" max="16128" width="21.5703125" customWidth="1"/>
    <col min="16130" max="16130" width="16.85546875" customWidth="1"/>
    <col min="16131" max="16131" width="13" customWidth="1"/>
    <col min="16132" max="16132" width="12.28515625" customWidth="1"/>
    <col min="16135" max="16135" width="14.7109375" customWidth="1"/>
    <col min="16136" max="16136" width="11" customWidth="1"/>
    <col min="16139" max="16139" width="25.42578125" customWidth="1"/>
  </cols>
  <sheetData>
    <row r="2" spans="1:16" ht="18" customHeight="1" x14ac:dyDescent="0.25">
      <c r="A2" s="863" t="s">
        <v>905</v>
      </c>
      <c r="B2" s="864"/>
      <c r="C2" s="864"/>
      <c r="D2" s="864"/>
      <c r="E2" s="864"/>
      <c r="F2" s="864"/>
      <c r="G2" s="864"/>
      <c r="H2" s="864"/>
    </row>
    <row r="3" spans="1:16" ht="15" customHeight="1" x14ac:dyDescent="0.25">
      <c r="A3" s="865"/>
      <c r="B3" s="866"/>
      <c r="C3" s="866"/>
      <c r="D3" s="866"/>
      <c r="E3" s="866"/>
      <c r="F3" s="866"/>
      <c r="G3" s="866"/>
      <c r="H3" s="866"/>
      <c r="J3" s="6"/>
      <c r="K3" s="6"/>
      <c r="L3" s="6"/>
      <c r="M3" s="6"/>
      <c r="N3" s="6"/>
      <c r="O3" s="6"/>
      <c r="P3" s="6"/>
    </row>
    <row r="4" spans="1:16" s="505" customFormat="1" ht="45" x14ac:dyDescent="0.25">
      <c r="A4" s="867" t="s">
        <v>818</v>
      </c>
      <c r="B4" s="867"/>
      <c r="C4" s="867"/>
      <c r="D4" s="538" t="s">
        <v>819</v>
      </c>
      <c r="E4" s="539" t="s">
        <v>820</v>
      </c>
      <c r="F4" s="539" t="s">
        <v>821</v>
      </c>
      <c r="G4" s="550" t="s">
        <v>892</v>
      </c>
      <c r="H4" s="520" t="s">
        <v>859</v>
      </c>
      <c r="J4" s="331"/>
      <c r="K4" s="540"/>
      <c r="L4" s="541"/>
      <c r="M4" s="541"/>
      <c r="N4" s="542"/>
      <c r="O4" s="542"/>
      <c r="P4" s="331"/>
    </row>
    <row r="5" spans="1:16" ht="15.75" x14ac:dyDescent="0.25">
      <c r="A5" s="861" t="s">
        <v>822</v>
      </c>
      <c r="B5" s="862"/>
      <c r="C5" s="862"/>
      <c r="D5" s="862"/>
      <c r="E5" s="862"/>
      <c r="F5" s="862"/>
      <c r="G5" s="862"/>
      <c r="H5" s="862"/>
      <c r="J5" s="6"/>
      <c r="K5" s="32"/>
      <c r="L5" s="34"/>
      <c r="M5" s="34"/>
      <c r="N5" s="521"/>
      <c r="O5" s="521"/>
      <c r="P5" s="6"/>
    </row>
    <row r="6" spans="1:16" x14ac:dyDescent="0.25">
      <c r="A6" s="868" t="s">
        <v>823</v>
      </c>
      <c r="B6" s="869"/>
      <c r="C6" s="870"/>
      <c r="D6" s="522"/>
      <c r="E6" s="523" t="s">
        <v>824</v>
      </c>
      <c r="F6" s="524">
        <v>10</v>
      </c>
      <c r="G6" s="551">
        <v>420</v>
      </c>
      <c r="H6" s="525">
        <v>36</v>
      </c>
      <c r="J6" s="6"/>
      <c r="K6" s="32"/>
      <c r="L6" s="34"/>
      <c r="M6" s="34"/>
      <c r="N6" s="521"/>
      <c r="O6" s="521"/>
      <c r="P6" s="6"/>
    </row>
    <row r="7" spans="1:16" x14ac:dyDescent="0.25">
      <c r="A7" s="871" t="s">
        <v>825</v>
      </c>
      <c r="B7" s="872"/>
      <c r="C7" s="873"/>
      <c r="D7" s="522"/>
      <c r="E7" s="519" t="s">
        <v>824</v>
      </c>
      <c r="F7" s="526">
        <v>10</v>
      </c>
      <c r="G7" s="551">
        <v>840</v>
      </c>
      <c r="H7" s="527">
        <v>72</v>
      </c>
      <c r="J7" s="6"/>
      <c r="K7" s="6"/>
      <c r="L7" s="6"/>
      <c r="M7" s="6"/>
      <c r="N7" s="6"/>
      <c r="O7" s="6"/>
      <c r="P7" s="6"/>
    </row>
    <row r="8" spans="1:16" x14ac:dyDescent="0.25">
      <c r="A8" s="871" t="s">
        <v>826</v>
      </c>
      <c r="B8" s="872"/>
      <c r="C8" s="873"/>
      <c r="D8" s="522"/>
      <c r="E8" s="519" t="s">
        <v>827</v>
      </c>
      <c r="F8" s="526">
        <v>5</v>
      </c>
      <c r="G8" s="551">
        <v>630</v>
      </c>
      <c r="H8" s="528">
        <f>H6*1.5</f>
        <v>54</v>
      </c>
      <c r="J8" s="6"/>
      <c r="K8" s="6"/>
      <c r="L8" s="6"/>
      <c r="M8" s="6"/>
      <c r="N8" s="6"/>
      <c r="O8" s="6"/>
      <c r="P8" s="6"/>
    </row>
    <row r="9" spans="1:16" x14ac:dyDescent="0.25">
      <c r="A9" s="871" t="s">
        <v>825</v>
      </c>
      <c r="B9" s="872"/>
      <c r="C9" s="873"/>
      <c r="D9" s="522"/>
      <c r="E9" s="519" t="s">
        <v>827</v>
      </c>
      <c r="F9" s="526">
        <v>5</v>
      </c>
      <c r="G9" s="551">
        <v>840</v>
      </c>
      <c r="H9" s="527">
        <f>H7</f>
        <v>72</v>
      </c>
    </row>
    <row r="10" spans="1:16" x14ac:dyDescent="0.25">
      <c r="A10" s="874" t="s">
        <v>828</v>
      </c>
      <c r="B10" s="875"/>
      <c r="C10" s="876"/>
      <c r="D10" s="530"/>
      <c r="E10" s="519" t="s">
        <v>829</v>
      </c>
      <c r="F10" s="526">
        <v>18</v>
      </c>
      <c r="G10" s="551">
        <v>540</v>
      </c>
      <c r="H10" s="527">
        <v>25</v>
      </c>
    </row>
    <row r="11" spans="1:16" x14ac:dyDescent="0.25">
      <c r="A11" s="874" t="s">
        <v>830</v>
      </c>
      <c r="B11" s="875"/>
      <c r="C11" s="876"/>
      <c r="D11" s="530"/>
      <c r="E11" s="519" t="s">
        <v>554</v>
      </c>
      <c r="F11" s="526">
        <v>30</v>
      </c>
      <c r="G11" s="551">
        <v>300</v>
      </c>
      <c r="H11" s="527">
        <v>25</v>
      </c>
    </row>
    <row r="12" spans="1:16" x14ac:dyDescent="0.25">
      <c r="A12" s="874" t="s">
        <v>831</v>
      </c>
      <c r="B12" s="875"/>
      <c r="C12" s="876"/>
      <c r="D12" s="530"/>
      <c r="E12" s="519" t="s">
        <v>267</v>
      </c>
      <c r="F12" s="526">
        <v>20</v>
      </c>
      <c r="G12" s="551">
        <v>960</v>
      </c>
      <c r="H12" s="527">
        <v>43</v>
      </c>
    </row>
    <row r="13" spans="1:16" x14ac:dyDescent="0.25">
      <c r="A13" s="874"/>
      <c r="B13" s="875"/>
      <c r="C13" s="876"/>
      <c r="D13" s="530"/>
      <c r="E13" s="519"/>
      <c r="F13" s="526"/>
      <c r="G13" s="529"/>
      <c r="H13" s="527"/>
    </row>
    <row r="14" spans="1:16" ht="15.75" x14ac:dyDescent="0.25">
      <c r="A14" s="861" t="s">
        <v>832</v>
      </c>
      <c r="B14" s="862"/>
      <c r="C14" s="862"/>
      <c r="D14" s="862"/>
      <c r="E14" s="862"/>
      <c r="F14" s="862"/>
      <c r="G14" s="862"/>
      <c r="H14" s="862"/>
    </row>
    <row r="15" spans="1:16" x14ac:dyDescent="0.25">
      <c r="A15" s="871" t="s">
        <v>833</v>
      </c>
      <c r="B15" s="872"/>
      <c r="C15" s="873"/>
      <c r="D15" s="531"/>
      <c r="E15" s="519" t="s">
        <v>834</v>
      </c>
      <c r="F15" s="519">
        <v>30</v>
      </c>
      <c r="G15" s="552">
        <v>3450</v>
      </c>
      <c r="H15" s="527">
        <v>105</v>
      </c>
    </row>
    <row r="16" spans="1:16" x14ac:dyDescent="0.25">
      <c r="A16" s="871" t="s">
        <v>835</v>
      </c>
      <c r="B16" s="872"/>
      <c r="C16" s="873"/>
      <c r="D16" s="522"/>
      <c r="E16" s="519" t="s">
        <v>834</v>
      </c>
      <c r="F16" s="519">
        <v>30</v>
      </c>
      <c r="G16" s="552">
        <v>3780</v>
      </c>
      <c r="H16" s="527">
        <v>115</v>
      </c>
    </row>
    <row r="17" spans="1:15" x14ac:dyDescent="0.25">
      <c r="A17" s="871" t="s">
        <v>836</v>
      </c>
      <c r="B17" s="872"/>
      <c r="C17" s="873"/>
      <c r="D17" s="522"/>
      <c r="E17" s="519" t="s">
        <v>834</v>
      </c>
      <c r="F17" s="519">
        <v>30</v>
      </c>
      <c r="G17" s="552">
        <v>4140</v>
      </c>
      <c r="H17" s="527">
        <v>125</v>
      </c>
    </row>
    <row r="18" spans="1:15" x14ac:dyDescent="0.25">
      <c r="A18" s="871" t="s">
        <v>837</v>
      </c>
      <c r="B18" s="872"/>
      <c r="C18" s="873"/>
      <c r="D18" s="522"/>
      <c r="E18" s="519" t="s">
        <v>834</v>
      </c>
      <c r="F18" s="519">
        <v>30</v>
      </c>
      <c r="G18" s="552">
        <v>4440</v>
      </c>
      <c r="H18" s="527">
        <v>135</v>
      </c>
    </row>
    <row r="19" spans="1:15" x14ac:dyDescent="0.25">
      <c r="A19" s="871" t="s">
        <v>838</v>
      </c>
      <c r="B19" s="872"/>
      <c r="C19" s="873"/>
      <c r="D19" s="522"/>
      <c r="E19" s="519" t="s">
        <v>839</v>
      </c>
      <c r="F19" s="519">
        <v>18</v>
      </c>
      <c r="G19" s="552">
        <v>6600</v>
      </c>
      <c r="H19" s="527">
        <v>200</v>
      </c>
    </row>
    <row r="20" spans="1:15" x14ac:dyDescent="0.25">
      <c r="A20" s="871" t="s">
        <v>840</v>
      </c>
      <c r="B20" s="872"/>
      <c r="C20" s="873"/>
      <c r="D20" s="530"/>
      <c r="E20" s="519" t="s">
        <v>839</v>
      </c>
      <c r="F20" s="519">
        <v>18</v>
      </c>
      <c r="G20" s="552">
        <v>7650</v>
      </c>
      <c r="H20" s="527">
        <v>230</v>
      </c>
    </row>
    <row r="21" spans="1:15" ht="15.75" x14ac:dyDescent="0.25">
      <c r="A21" s="861" t="s">
        <v>841</v>
      </c>
      <c r="B21" s="862"/>
      <c r="C21" s="862"/>
      <c r="D21" s="862"/>
      <c r="E21" s="862"/>
      <c r="F21" s="862"/>
      <c r="G21" s="862"/>
      <c r="H21" s="862"/>
    </row>
    <row r="22" spans="1:15" ht="30" x14ac:dyDescent="0.25">
      <c r="A22" s="532" t="s">
        <v>818</v>
      </c>
      <c r="B22" s="519" t="s">
        <v>498</v>
      </c>
      <c r="C22" s="519" t="s">
        <v>842</v>
      </c>
      <c r="D22" s="519"/>
      <c r="E22" s="519"/>
      <c r="F22" s="519"/>
      <c r="G22" s="553" t="s">
        <v>858</v>
      </c>
      <c r="H22" s="593" t="s">
        <v>859</v>
      </c>
      <c r="L22" s="2"/>
    </row>
    <row r="23" spans="1:15" ht="32.25" customHeight="1" x14ac:dyDescent="0.25">
      <c r="A23" s="891" t="s">
        <v>843</v>
      </c>
      <c r="B23" s="543">
        <v>5</v>
      </c>
      <c r="C23" s="543" t="s">
        <v>844</v>
      </c>
      <c r="D23" s="544"/>
      <c r="E23" s="543" t="s">
        <v>845</v>
      </c>
      <c r="F23" s="543">
        <v>45</v>
      </c>
      <c r="G23" s="549">
        <f>H23*1.1</f>
        <v>286</v>
      </c>
      <c r="H23" s="545">
        <v>260</v>
      </c>
    </row>
    <row r="24" spans="1:15" ht="27.75" customHeight="1" x14ac:dyDescent="0.25">
      <c r="A24" s="892"/>
      <c r="B24" s="543">
        <v>5</v>
      </c>
      <c r="C24" s="543" t="s">
        <v>844</v>
      </c>
      <c r="D24" s="546"/>
      <c r="E24" s="543" t="s">
        <v>824</v>
      </c>
      <c r="F24" s="543">
        <v>10</v>
      </c>
      <c r="G24" s="549">
        <f t="shared" ref="G24:G28" si="0">H24*1.1</f>
        <v>313.5</v>
      </c>
      <c r="H24" s="545">
        <v>285</v>
      </c>
      <c r="L24" s="533"/>
      <c r="M24" s="533"/>
      <c r="N24" s="533"/>
      <c r="O24" s="533"/>
    </row>
    <row r="25" spans="1:15" ht="15.75" x14ac:dyDescent="0.25">
      <c r="A25" s="892"/>
      <c r="B25" s="543">
        <v>8</v>
      </c>
      <c r="C25" s="543" t="s">
        <v>844</v>
      </c>
      <c r="D25" s="546"/>
      <c r="E25" s="543" t="s">
        <v>846</v>
      </c>
      <c r="F25" s="543">
        <v>30</v>
      </c>
      <c r="G25" s="549">
        <f t="shared" si="0"/>
        <v>330</v>
      </c>
      <c r="H25" s="545">
        <v>300</v>
      </c>
      <c r="L25" s="535"/>
      <c r="M25" s="535"/>
      <c r="N25" s="535"/>
      <c r="O25" s="535"/>
    </row>
    <row r="26" spans="1:15" x14ac:dyDescent="0.25">
      <c r="A26" s="892"/>
      <c r="B26" s="543">
        <v>10</v>
      </c>
      <c r="C26" s="543" t="s">
        <v>844</v>
      </c>
      <c r="D26" s="546"/>
      <c r="E26" s="543" t="s">
        <v>847</v>
      </c>
      <c r="F26" s="543">
        <v>24</v>
      </c>
      <c r="G26" s="549">
        <f t="shared" si="0"/>
        <v>390.50000000000006</v>
      </c>
      <c r="H26" s="545">
        <v>355</v>
      </c>
    </row>
    <row r="27" spans="1:15" x14ac:dyDescent="0.25">
      <c r="A27" s="892"/>
      <c r="B27" s="543">
        <v>13</v>
      </c>
      <c r="C27" s="543" t="s">
        <v>844</v>
      </c>
      <c r="D27" s="546"/>
      <c r="E27" s="543" t="s">
        <v>848</v>
      </c>
      <c r="F27" s="543">
        <v>15</v>
      </c>
      <c r="G27" s="549">
        <f t="shared" si="0"/>
        <v>528</v>
      </c>
      <c r="H27" s="545">
        <v>480</v>
      </c>
    </row>
    <row r="28" spans="1:15" x14ac:dyDescent="0.25">
      <c r="A28" s="893"/>
      <c r="B28" s="543">
        <v>16</v>
      </c>
      <c r="C28" s="543" t="s">
        <v>844</v>
      </c>
      <c r="D28" s="547"/>
      <c r="E28" s="543" t="s">
        <v>848</v>
      </c>
      <c r="F28" s="543">
        <v>15</v>
      </c>
      <c r="G28" s="549">
        <f t="shared" si="0"/>
        <v>632.5</v>
      </c>
      <c r="H28" s="545">
        <v>575</v>
      </c>
    </row>
    <row r="29" spans="1:15" ht="42.75" customHeight="1" x14ac:dyDescent="0.25">
      <c r="A29" s="610" t="s">
        <v>818</v>
      </c>
      <c r="B29" s="553" t="s">
        <v>498</v>
      </c>
      <c r="C29" s="553" t="s">
        <v>842</v>
      </c>
      <c r="D29" s="897"/>
      <c r="E29" s="543"/>
      <c r="F29" s="611" t="s">
        <v>890</v>
      </c>
      <c r="G29" s="612" t="s">
        <v>888</v>
      </c>
      <c r="H29" s="613" t="s">
        <v>889</v>
      </c>
    </row>
    <row r="30" spans="1:15" ht="27" customHeight="1" x14ac:dyDescent="0.25">
      <c r="A30" s="880" t="s">
        <v>849</v>
      </c>
      <c r="B30" s="548">
        <v>10</v>
      </c>
      <c r="C30" s="548" t="s">
        <v>844</v>
      </c>
      <c r="D30" s="898"/>
      <c r="E30" s="548" t="s">
        <v>850</v>
      </c>
      <c r="F30" s="548">
        <v>20</v>
      </c>
      <c r="G30" s="609">
        <v>290</v>
      </c>
      <c r="H30" s="545">
        <v>160</v>
      </c>
    </row>
    <row r="31" spans="1:15" ht="28.5" customHeight="1" x14ac:dyDescent="0.25">
      <c r="A31" s="881"/>
      <c r="B31" s="548">
        <v>10</v>
      </c>
      <c r="C31" s="548" t="s">
        <v>851</v>
      </c>
      <c r="D31" s="898"/>
      <c r="E31" s="548" t="s">
        <v>852</v>
      </c>
      <c r="F31" s="548">
        <v>20</v>
      </c>
      <c r="G31" s="609">
        <v>270</v>
      </c>
      <c r="H31" s="545">
        <v>125</v>
      </c>
    </row>
    <row r="32" spans="1:15" ht="22.5" customHeight="1" x14ac:dyDescent="0.25">
      <c r="A32" s="880" t="s">
        <v>853</v>
      </c>
      <c r="B32" s="518">
        <v>5</v>
      </c>
      <c r="C32" s="518" t="s">
        <v>844</v>
      </c>
      <c r="D32" s="898"/>
      <c r="E32" s="518" t="s">
        <v>850</v>
      </c>
      <c r="F32" s="518">
        <v>40</v>
      </c>
      <c r="G32" s="609">
        <v>190</v>
      </c>
      <c r="H32" s="534">
        <v>138</v>
      </c>
    </row>
    <row r="33" spans="1:8" ht="22.5" customHeight="1" x14ac:dyDescent="0.25">
      <c r="A33" s="881"/>
      <c r="B33" s="518">
        <v>5</v>
      </c>
      <c r="C33" s="518" t="s">
        <v>851</v>
      </c>
      <c r="D33" s="899"/>
      <c r="E33" s="518" t="s">
        <v>852</v>
      </c>
      <c r="F33" s="518">
        <v>40</v>
      </c>
      <c r="G33" s="609">
        <v>170</v>
      </c>
      <c r="H33" s="534">
        <v>114</v>
      </c>
    </row>
    <row r="34" spans="1:8" ht="23.25" customHeight="1" x14ac:dyDescent="0.25">
      <c r="A34" s="882" t="s">
        <v>539</v>
      </c>
      <c r="B34" s="883"/>
      <c r="C34" s="883"/>
      <c r="D34" s="883"/>
      <c r="E34" s="883"/>
      <c r="F34" s="883"/>
      <c r="G34" s="883"/>
      <c r="H34" s="884"/>
    </row>
    <row r="35" spans="1:8" ht="23.25" customHeight="1" x14ac:dyDescent="0.25">
      <c r="A35" s="894" t="s">
        <v>0</v>
      </c>
      <c r="B35" s="895"/>
      <c r="C35" s="896"/>
      <c r="D35" s="554"/>
      <c r="E35" s="554" t="s">
        <v>465</v>
      </c>
      <c r="F35" s="555" t="s">
        <v>18</v>
      </c>
      <c r="G35" s="554" t="s">
        <v>860</v>
      </c>
      <c r="H35" s="555" t="s">
        <v>904</v>
      </c>
    </row>
    <row r="36" spans="1:8" hidden="1" x14ac:dyDescent="0.25">
      <c r="A36" s="885" t="s">
        <v>854</v>
      </c>
      <c r="B36" s="885"/>
      <c r="C36" s="885"/>
      <c r="D36" s="886"/>
      <c r="E36" s="518" t="s">
        <v>856</v>
      </c>
      <c r="F36" s="518" t="s">
        <v>6</v>
      </c>
      <c r="G36" s="536">
        <f>H36*1.1</f>
        <v>99.000000000000014</v>
      </c>
      <c r="H36" s="527">
        <v>90</v>
      </c>
    </row>
    <row r="37" spans="1:8" ht="27" customHeight="1" thickBot="1" x14ac:dyDescent="0.3">
      <c r="A37" s="888" t="s">
        <v>855</v>
      </c>
      <c r="B37" s="889"/>
      <c r="C37" s="890"/>
      <c r="D37" s="887"/>
      <c r="E37" s="590" t="s">
        <v>857</v>
      </c>
      <c r="F37" s="591" t="s">
        <v>6</v>
      </c>
      <c r="G37" s="592">
        <v>215</v>
      </c>
      <c r="H37" s="537">
        <v>195</v>
      </c>
    </row>
    <row r="38" spans="1:8" ht="25.5" customHeight="1" x14ac:dyDescent="0.25">
      <c r="A38" s="877" t="s">
        <v>871</v>
      </c>
      <c r="B38" s="877"/>
      <c r="C38" s="877"/>
      <c r="D38" s="878"/>
      <c r="E38" s="579" t="s">
        <v>872</v>
      </c>
      <c r="F38" s="579" t="s">
        <v>6</v>
      </c>
      <c r="G38" s="579">
        <v>15</v>
      </c>
    </row>
    <row r="39" spans="1:8" ht="23.25" customHeight="1" x14ac:dyDescent="0.25">
      <c r="A39" s="877" t="s">
        <v>917</v>
      </c>
      <c r="B39" s="877"/>
      <c r="C39" s="877"/>
      <c r="D39" s="879"/>
      <c r="E39" s="579" t="s">
        <v>872</v>
      </c>
      <c r="F39" s="579" t="s">
        <v>6</v>
      </c>
      <c r="G39" s="579">
        <v>15</v>
      </c>
    </row>
  </sheetData>
  <mergeCells count="31">
    <mergeCell ref="A38:C38"/>
    <mergeCell ref="A39:C39"/>
    <mergeCell ref="D38:D39"/>
    <mergeCell ref="A20:C20"/>
    <mergeCell ref="A30:A31"/>
    <mergeCell ref="A32:A33"/>
    <mergeCell ref="A34:H34"/>
    <mergeCell ref="A36:C36"/>
    <mergeCell ref="D36:D37"/>
    <mergeCell ref="A37:C37"/>
    <mergeCell ref="A21:H21"/>
    <mergeCell ref="A23:A28"/>
    <mergeCell ref="A35:C35"/>
    <mergeCell ref="D29:D33"/>
    <mergeCell ref="A15:C15"/>
    <mergeCell ref="A16:C16"/>
    <mergeCell ref="A17:C17"/>
    <mergeCell ref="A18:C18"/>
    <mergeCell ref="A19:C19"/>
    <mergeCell ref="A14:H14"/>
    <mergeCell ref="A2:H3"/>
    <mergeCell ref="A4:C4"/>
    <mergeCell ref="A5:H5"/>
    <mergeCell ref="A6:C6"/>
    <mergeCell ref="A7:C7"/>
    <mergeCell ref="A8:C8"/>
    <mergeCell ref="A9:C9"/>
    <mergeCell ref="A10:C10"/>
    <mergeCell ref="A11:C11"/>
    <mergeCell ref="A12:C12"/>
    <mergeCell ref="A13:C13"/>
  </mergeCells>
  <pageMargins left="0.43307086614173229" right="0.45" top="1.2598425196850394" bottom="0.74803149606299213" header="0.31496062992125984" footer="0.31496062992125984"/>
  <pageSetup paperSize="9" scale="77" orientation="portrait" horizontalDpi="300" verticalDpi="300" r:id="rId1"/>
  <headerFooter>
    <oddHeader>&amp;L&amp;"-,полужирный"&amp;12ул.Производственная, 9, оф.13тел./ф.(3843) 930-125, 930-145&amp;U&amp;KFF0000Соглашение - всегда успех&amp;"-,обычный"&amp;11!&amp;R&amp;G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L89"/>
  <sheetViews>
    <sheetView topLeftCell="A10" zoomScaleSheetLayoutView="110" workbookViewId="0">
      <selection activeCell="E34" sqref="E34"/>
    </sheetView>
  </sheetViews>
  <sheetFormatPr defaultRowHeight="15" x14ac:dyDescent="0.25"/>
  <cols>
    <col min="1" max="1" width="3.140625" style="41" bestFit="1" customWidth="1"/>
    <col min="2" max="2" width="48" style="41" customWidth="1"/>
    <col min="3" max="3" width="9.42578125" style="44" customWidth="1"/>
    <col min="4" max="4" width="11.85546875" style="41" bestFit="1" customWidth="1"/>
    <col min="5" max="5" width="12" style="39" customWidth="1"/>
    <col min="6" max="6" width="10" style="39" customWidth="1"/>
    <col min="7" max="7" width="9.28515625" style="40" customWidth="1"/>
    <col min="8" max="8" width="8.28515625" style="41" customWidth="1"/>
    <col min="9" max="9" width="11.42578125" style="41" hidden="1" customWidth="1"/>
    <col min="10" max="10" width="14.140625" style="41" customWidth="1"/>
    <col min="11" max="11" width="10.5703125" style="41" customWidth="1"/>
    <col min="12" max="12" width="11.7109375" style="41" customWidth="1"/>
    <col min="13" max="13" width="10.7109375" style="41" customWidth="1"/>
    <col min="14" max="16384" width="9.140625" style="41"/>
  </cols>
  <sheetData>
    <row r="1" spans="1:12" ht="18.75" x14ac:dyDescent="0.3">
      <c r="A1" s="907" t="s">
        <v>123</v>
      </c>
      <c r="B1" s="908"/>
      <c r="C1" s="908"/>
      <c r="D1" s="908"/>
      <c r="E1" s="908"/>
      <c r="F1" s="908"/>
      <c r="G1" s="908"/>
      <c r="H1" s="908"/>
      <c r="I1" s="908"/>
      <c r="J1" s="908"/>
      <c r="K1" s="908"/>
      <c r="L1" s="909"/>
    </row>
    <row r="2" spans="1:12" ht="4.5" customHeight="1" x14ac:dyDescent="0.25">
      <c r="A2" s="89"/>
      <c r="B2" s="90"/>
      <c r="C2" s="59"/>
      <c r="D2" s="90"/>
      <c r="E2" s="58"/>
      <c r="F2" s="58"/>
      <c r="G2" s="91"/>
      <c r="H2" s="90"/>
      <c r="I2" s="90"/>
      <c r="J2" s="90"/>
      <c r="K2" s="90"/>
      <c r="L2" s="92"/>
    </row>
    <row r="3" spans="1:12" ht="30" customHeight="1" x14ac:dyDescent="0.25">
      <c r="A3" s="900" t="s">
        <v>103</v>
      </c>
      <c r="B3" s="87" t="s">
        <v>69</v>
      </c>
      <c r="C3" s="946" t="s">
        <v>106</v>
      </c>
      <c r="D3" s="946" t="s">
        <v>13</v>
      </c>
      <c r="E3" s="945" t="s">
        <v>70</v>
      </c>
      <c r="F3" s="945"/>
      <c r="G3" s="945"/>
      <c r="H3" s="945"/>
      <c r="I3" s="945"/>
      <c r="J3" s="945" t="s">
        <v>76</v>
      </c>
      <c r="K3" s="945"/>
      <c r="L3" s="88" t="s">
        <v>79</v>
      </c>
    </row>
    <row r="4" spans="1:12" ht="45" x14ac:dyDescent="0.25">
      <c r="A4" s="900"/>
      <c r="B4" s="48" t="s">
        <v>44</v>
      </c>
      <c r="C4" s="947"/>
      <c r="D4" s="947"/>
      <c r="E4" s="49" t="s">
        <v>71</v>
      </c>
      <c r="F4" s="49" t="s">
        <v>72</v>
      </c>
      <c r="G4" s="49" t="s">
        <v>73</v>
      </c>
      <c r="H4" s="49" t="s">
        <v>74</v>
      </c>
      <c r="I4" s="49" t="s">
        <v>75</v>
      </c>
      <c r="J4" s="49" t="s">
        <v>77</v>
      </c>
      <c r="K4" s="49" t="s">
        <v>78</v>
      </c>
      <c r="L4" s="68" t="s">
        <v>80</v>
      </c>
    </row>
    <row r="5" spans="1:12" x14ac:dyDescent="0.25">
      <c r="A5" s="900"/>
      <c r="B5" s="48" t="s">
        <v>51</v>
      </c>
      <c r="C5" s="947"/>
      <c r="D5" s="947"/>
      <c r="E5" s="50">
        <v>0.5</v>
      </c>
      <c r="F5" s="49">
        <v>0.5</v>
      </c>
      <c r="G5" s="50">
        <v>0.5</v>
      </c>
      <c r="H5" s="50">
        <v>0.5</v>
      </c>
      <c r="I5" s="50">
        <v>0.5</v>
      </c>
      <c r="J5" s="50">
        <v>0.5</v>
      </c>
      <c r="K5" s="50" t="s">
        <v>105</v>
      </c>
      <c r="L5" s="61" t="s">
        <v>105</v>
      </c>
    </row>
    <row r="6" spans="1:12" x14ac:dyDescent="0.25">
      <c r="A6" s="901"/>
      <c r="B6" s="48" t="s">
        <v>81</v>
      </c>
      <c r="C6" s="947"/>
      <c r="D6" s="947"/>
      <c r="E6" s="50">
        <v>20</v>
      </c>
      <c r="F6" s="49">
        <v>15</v>
      </c>
      <c r="G6" s="50">
        <v>10</v>
      </c>
      <c r="H6" s="50">
        <v>10</v>
      </c>
      <c r="I6" s="50">
        <v>10</v>
      </c>
      <c r="J6" s="50">
        <v>10</v>
      </c>
      <c r="K6" s="50">
        <v>3</v>
      </c>
      <c r="L6" s="61">
        <v>1</v>
      </c>
    </row>
    <row r="7" spans="1:12" s="44" customFormat="1" x14ac:dyDescent="0.25">
      <c r="A7" s="62">
        <v>1</v>
      </c>
      <c r="B7" s="53" t="s">
        <v>475</v>
      </c>
      <c r="C7" s="54">
        <v>1190</v>
      </c>
      <c r="D7" s="54" t="s">
        <v>87</v>
      </c>
      <c r="E7" s="55">
        <v>620</v>
      </c>
      <c r="F7" s="56">
        <v>450</v>
      </c>
      <c r="G7" s="55">
        <v>440</v>
      </c>
      <c r="H7" s="55">
        <v>450</v>
      </c>
      <c r="I7" s="55"/>
      <c r="J7" s="55">
        <v>280</v>
      </c>
      <c r="K7" s="55">
        <v>300</v>
      </c>
      <c r="L7" s="63">
        <v>240</v>
      </c>
    </row>
    <row r="8" spans="1:12" ht="4.5" customHeight="1" x14ac:dyDescent="0.25">
      <c r="A8" s="902"/>
      <c r="B8" s="903"/>
      <c r="C8" s="903"/>
      <c r="D8" s="903"/>
      <c r="E8" s="903"/>
      <c r="F8" s="903"/>
      <c r="G8" s="903"/>
      <c r="H8" s="903"/>
      <c r="I8" s="903"/>
      <c r="J8" s="903"/>
      <c r="K8" s="903"/>
      <c r="L8" s="904"/>
    </row>
    <row r="9" spans="1:12" x14ac:dyDescent="0.25">
      <c r="A9" s="64">
        <v>2</v>
      </c>
      <c r="B9" s="45" t="s">
        <v>88</v>
      </c>
      <c r="C9" s="51"/>
      <c r="D9" s="52" t="s">
        <v>6</v>
      </c>
      <c r="E9" s="51">
        <v>675</v>
      </c>
      <c r="F9" s="905">
        <v>540</v>
      </c>
      <c r="G9" s="903"/>
      <c r="H9" s="906"/>
      <c r="I9" s="57"/>
      <c r="J9" s="905">
        <v>500</v>
      </c>
      <c r="K9" s="906"/>
      <c r="L9" s="69">
        <v>480</v>
      </c>
    </row>
    <row r="10" spans="1:12" x14ac:dyDescent="0.25">
      <c r="A10" s="64">
        <v>3</v>
      </c>
      <c r="B10" s="570" t="s">
        <v>89</v>
      </c>
      <c r="C10" s="51"/>
      <c r="D10" s="52" t="s">
        <v>6</v>
      </c>
      <c r="E10" s="51">
        <v>600</v>
      </c>
      <c r="F10" s="905">
        <v>480</v>
      </c>
      <c r="G10" s="903"/>
      <c r="H10" s="906"/>
      <c r="I10" s="57"/>
      <c r="J10" s="905">
        <v>450</v>
      </c>
      <c r="K10" s="906"/>
      <c r="L10" s="69">
        <v>420</v>
      </c>
    </row>
    <row r="11" spans="1:12" x14ac:dyDescent="0.25">
      <c r="A11" s="64">
        <v>4</v>
      </c>
      <c r="B11" s="45" t="s">
        <v>90</v>
      </c>
      <c r="C11" s="51"/>
      <c r="D11" s="52" t="s">
        <v>6</v>
      </c>
      <c r="E11" s="51">
        <v>875</v>
      </c>
      <c r="F11" s="905">
        <v>700</v>
      </c>
      <c r="G11" s="903"/>
      <c r="H11" s="906"/>
      <c r="I11" s="57"/>
      <c r="J11" s="905">
        <v>550</v>
      </c>
      <c r="K11" s="906"/>
      <c r="L11" s="69">
        <v>530</v>
      </c>
    </row>
    <row r="12" spans="1:12" x14ac:dyDescent="0.25">
      <c r="A12" s="64">
        <v>5</v>
      </c>
      <c r="B12" s="45" t="s">
        <v>91</v>
      </c>
      <c r="C12" s="51"/>
      <c r="D12" s="52" t="s">
        <v>6</v>
      </c>
      <c r="E12" s="51">
        <v>600</v>
      </c>
      <c r="F12" s="905">
        <v>480</v>
      </c>
      <c r="G12" s="903"/>
      <c r="H12" s="906"/>
      <c r="I12" s="57"/>
      <c r="J12" s="905">
        <v>450</v>
      </c>
      <c r="K12" s="906"/>
      <c r="L12" s="69">
        <v>420</v>
      </c>
    </row>
    <row r="13" spans="1:12" x14ac:dyDescent="0.25">
      <c r="A13" s="64">
        <v>6</v>
      </c>
      <c r="B13" s="570" t="s">
        <v>867</v>
      </c>
      <c r="C13" s="51"/>
      <c r="D13" s="52" t="s">
        <v>6</v>
      </c>
      <c r="E13" s="51">
        <v>385</v>
      </c>
      <c r="F13" s="905">
        <v>310</v>
      </c>
      <c r="G13" s="903"/>
      <c r="H13" s="906"/>
      <c r="I13" s="57"/>
      <c r="J13" s="905">
        <v>350</v>
      </c>
      <c r="K13" s="906"/>
      <c r="L13" s="69">
        <v>330</v>
      </c>
    </row>
    <row r="14" spans="1:12" x14ac:dyDescent="0.25">
      <c r="A14" s="64">
        <v>7</v>
      </c>
      <c r="B14" s="45" t="s">
        <v>104</v>
      </c>
      <c r="C14" s="51"/>
      <c r="D14" s="52" t="s">
        <v>6</v>
      </c>
      <c r="E14" s="51">
        <v>385</v>
      </c>
      <c r="F14" s="905">
        <v>310</v>
      </c>
      <c r="G14" s="903"/>
      <c r="H14" s="906"/>
      <c r="I14" s="57"/>
      <c r="J14" s="905">
        <v>350</v>
      </c>
      <c r="K14" s="906"/>
      <c r="L14" s="69">
        <v>330</v>
      </c>
    </row>
    <row r="15" spans="1:12" x14ac:dyDescent="0.25">
      <c r="A15" s="64">
        <v>8</v>
      </c>
      <c r="B15" s="45" t="s">
        <v>92</v>
      </c>
      <c r="C15" s="51"/>
      <c r="D15" s="52" t="s">
        <v>6</v>
      </c>
      <c r="E15" s="51">
        <v>385</v>
      </c>
      <c r="F15" s="905">
        <v>310</v>
      </c>
      <c r="G15" s="903"/>
      <c r="H15" s="906"/>
      <c r="I15" s="57"/>
      <c r="J15" s="905">
        <v>350</v>
      </c>
      <c r="K15" s="906"/>
      <c r="L15" s="69">
        <v>330</v>
      </c>
    </row>
    <row r="16" spans="1:12" x14ac:dyDescent="0.25">
      <c r="A16" s="64">
        <v>9</v>
      </c>
      <c r="B16" s="45" t="s">
        <v>93</v>
      </c>
      <c r="C16" s="51"/>
      <c r="D16" s="52" t="s">
        <v>6</v>
      </c>
      <c r="E16" s="51">
        <v>385</v>
      </c>
      <c r="F16" s="905">
        <v>310</v>
      </c>
      <c r="G16" s="903"/>
      <c r="H16" s="906"/>
      <c r="I16" s="57"/>
      <c r="J16" s="905">
        <v>350</v>
      </c>
      <c r="K16" s="906"/>
      <c r="L16" s="69">
        <v>330</v>
      </c>
    </row>
    <row r="17" spans="1:12" x14ac:dyDescent="0.25">
      <c r="A17" s="64">
        <v>10</v>
      </c>
      <c r="B17" s="45" t="s">
        <v>94</v>
      </c>
      <c r="C17" s="51"/>
      <c r="D17" s="52" t="s">
        <v>6</v>
      </c>
      <c r="E17" s="51">
        <v>840</v>
      </c>
      <c r="F17" s="905">
        <v>670</v>
      </c>
      <c r="G17" s="903"/>
      <c r="H17" s="906"/>
      <c r="I17" s="57"/>
      <c r="J17" s="905">
        <v>670</v>
      </c>
      <c r="K17" s="906"/>
      <c r="L17" s="69">
        <v>650</v>
      </c>
    </row>
    <row r="18" spans="1:12" x14ac:dyDescent="0.25">
      <c r="A18" s="64">
        <v>11</v>
      </c>
      <c r="B18" s="45" t="s">
        <v>95</v>
      </c>
      <c r="C18" s="51"/>
      <c r="D18" s="52" t="s">
        <v>6</v>
      </c>
      <c r="E18" s="51">
        <v>500</v>
      </c>
      <c r="F18" s="905">
        <v>400</v>
      </c>
      <c r="G18" s="903"/>
      <c r="H18" s="906"/>
      <c r="I18" s="57"/>
      <c r="J18" s="905">
        <v>400</v>
      </c>
      <c r="K18" s="906"/>
      <c r="L18" s="69">
        <v>380</v>
      </c>
    </row>
    <row r="19" spans="1:12" x14ac:dyDescent="0.25">
      <c r="A19" s="64">
        <v>12</v>
      </c>
      <c r="B19" s="570" t="s">
        <v>868</v>
      </c>
      <c r="C19" s="51"/>
      <c r="D19" s="52" t="s">
        <v>6</v>
      </c>
      <c r="E19" s="51">
        <v>360</v>
      </c>
      <c r="F19" s="905">
        <v>290</v>
      </c>
      <c r="G19" s="903"/>
      <c r="H19" s="906"/>
      <c r="I19" s="57"/>
      <c r="J19" s="905">
        <v>330</v>
      </c>
      <c r="K19" s="906"/>
      <c r="L19" s="69">
        <v>300</v>
      </c>
    </row>
    <row r="20" spans="1:12" x14ac:dyDescent="0.25">
      <c r="A20" s="64">
        <v>13</v>
      </c>
      <c r="B20" s="45" t="s">
        <v>96</v>
      </c>
      <c r="C20" s="51"/>
      <c r="D20" s="52" t="s">
        <v>6</v>
      </c>
      <c r="E20" s="51">
        <v>600</v>
      </c>
      <c r="F20" s="905">
        <v>480</v>
      </c>
      <c r="G20" s="903"/>
      <c r="H20" s="906"/>
      <c r="I20" s="57"/>
      <c r="J20" s="905">
        <v>450</v>
      </c>
      <c r="K20" s="906"/>
      <c r="L20" s="69">
        <v>440</v>
      </c>
    </row>
    <row r="21" spans="1:12" x14ac:dyDescent="0.25">
      <c r="A21" s="64">
        <v>14</v>
      </c>
      <c r="B21" s="45" t="s">
        <v>97</v>
      </c>
      <c r="C21" s="51"/>
      <c r="D21" s="52" t="s">
        <v>6</v>
      </c>
      <c r="E21" s="51">
        <v>600</v>
      </c>
      <c r="F21" s="905">
        <v>480</v>
      </c>
      <c r="G21" s="903"/>
      <c r="H21" s="906"/>
      <c r="I21" s="57"/>
      <c r="J21" s="905">
        <v>450</v>
      </c>
      <c r="K21" s="906"/>
      <c r="L21" s="69">
        <v>440</v>
      </c>
    </row>
    <row r="22" spans="1:12" x14ac:dyDescent="0.25">
      <c r="A22" s="64">
        <v>15</v>
      </c>
      <c r="B22" s="57" t="s">
        <v>98</v>
      </c>
      <c r="C22" s="51"/>
      <c r="D22" s="52" t="s">
        <v>6</v>
      </c>
      <c r="E22" s="51">
        <v>600</v>
      </c>
      <c r="F22" s="905">
        <v>310</v>
      </c>
      <c r="G22" s="903"/>
      <c r="H22" s="906"/>
      <c r="I22" s="57"/>
      <c r="J22" s="905">
        <v>320</v>
      </c>
      <c r="K22" s="906"/>
      <c r="L22" s="69">
        <v>300</v>
      </c>
    </row>
    <row r="23" spans="1:12" x14ac:dyDescent="0.25">
      <c r="A23" s="64">
        <v>16</v>
      </c>
      <c r="B23" s="57" t="s">
        <v>99</v>
      </c>
      <c r="C23" s="70"/>
      <c r="D23" s="51" t="s">
        <v>6</v>
      </c>
      <c r="E23" s="910" t="s">
        <v>102</v>
      </c>
      <c r="F23" s="910"/>
      <c r="G23" s="910"/>
      <c r="H23" s="910"/>
      <c r="I23" s="910"/>
      <c r="J23" s="910"/>
      <c r="K23" s="910"/>
      <c r="L23" s="65"/>
    </row>
    <row r="24" spans="1:12" x14ac:dyDescent="0.25">
      <c r="A24" s="64">
        <v>17</v>
      </c>
      <c r="B24" s="57" t="s">
        <v>100</v>
      </c>
      <c r="C24" s="70"/>
      <c r="D24" s="51" t="s">
        <v>6</v>
      </c>
      <c r="E24" s="910">
        <v>90</v>
      </c>
      <c r="F24" s="910"/>
      <c r="G24" s="910"/>
      <c r="H24" s="910"/>
      <c r="I24" s="910"/>
      <c r="J24" s="910"/>
      <c r="K24" s="910"/>
      <c r="L24" s="71"/>
    </row>
    <row r="25" spans="1:12" ht="15.75" thickBot="1" x14ac:dyDescent="0.3">
      <c r="A25" s="66">
        <v>18</v>
      </c>
      <c r="B25" s="67" t="s">
        <v>101</v>
      </c>
      <c r="C25" s="72"/>
      <c r="D25" s="73" t="s">
        <v>87</v>
      </c>
      <c r="E25" s="948">
        <v>10</v>
      </c>
      <c r="F25" s="948"/>
      <c r="G25" s="948"/>
      <c r="H25" s="948"/>
      <c r="I25" s="948"/>
      <c r="J25" s="948"/>
      <c r="K25" s="948"/>
      <c r="L25" s="949"/>
    </row>
    <row r="26" spans="1:12" ht="60.75" customHeight="1" thickBot="1" x14ac:dyDescent="0.3">
      <c r="A26" s="911" t="s">
        <v>863</v>
      </c>
      <c r="B26" s="912"/>
      <c r="C26" s="912"/>
      <c r="D26" s="912"/>
      <c r="E26" s="912"/>
      <c r="F26" s="912"/>
      <c r="G26" s="912"/>
      <c r="H26" s="912"/>
      <c r="I26" s="912"/>
      <c r="J26" s="912"/>
      <c r="K26" s="912"/>
      <c r="L26" s="912"/>
    </row>
    <row r="27" spans="1:12" ht="18.75" x14ac:dyDescent="0.25">
      <c r="A27" s="60"/>
      <c r="B27" s="913" t="s">
        <v>117</v>
      </c>
      <c r="C27" s="914"/>
      <c r="D27" s="914"/>
      <c r="E27" s="914"/>
      <c r="F27" s="914"/>
      <c r="G27" s="914"/>
      <c r="H27" s="914"/>
      <c r="I27" s="914"/>
      <c r="J27" s="914"/>
      <c r="K27" s="915"/>
      <c r="L27" s="60"/>
    </row>
    <row r="28" spans="1:12" ht="4.5" customHeight="1" x14ac:dyDescent="0.25">
      <c r="A28" s="60"/>
      <c r="B28" s="80"/>
      <c r="C28" s="60"/>
      <c r="D28" s="60"/>
      <c r="E28" s="60"/>
      <c r="F28" s="60"/>
      <c r="G28" s="60"/>
      <c r="H28" s="60"/>
      <c r="I28" s="60"/>
      <c r="J28" s="60"/>
      <c r="K28" s="81"/>
      <c r="L28" s="60"/>
    </row>
    <row r="29" spans="1:12" ht="30" x14ac:dyDescent="0.25">
      <c r="A29" s="60"/>
      <c r="B29" s="93" t="s">
        <v>111</v>
      </c>
      <c r="C29" s="56" t="s">
        <v>13</v>
      </c>
      <c r="D29" s="56" t="s">
        <v>107</v>
      </c>
      <c r="E29" s="56" t="s">
        <v>108</v>
      </c>
      <c r="F29" s="923" t="s">
        <v>113</v>
      </c>
      <c r="G29" s="923"/>
      <c r="H29" s="923"/>
      <c r="I29" s="923"/>
      <c r="J29" s="923"/>
      <c r="K29" s="924"/>
      <c r="L29" s="60"/>
    </row>
    <row r="30" spans="1:12" ht="30" customHeight="1" x14ac:dyDescent="0.25">
      <c r="A30" s="60"/>
      <c r="B30" s="82" t="s">
        <v>115</v>
      </c>
      <c r="C30" s="56" t="s">
        <v>6</v>
      </c>
      <c r="D30" s="56">
        <v>250</v>
      </c>
      <c r="E30" s="56">
        <v>3.9</v>
      </c>
      <c r="F30" s="925" t="s">
        <v>114</v>
      </c>
      <c r="G30" s="925"/>
      <c r="H30" s="925"/>
      <c r="I30" s="925"/>
      <c r="J30" s="925"/>
      <c r="K30" s="926"/>
      <c r="L30" s="60"/>
    </row>
    <row r="31" spans="1:12" ht="18" customHeight="1" x14ac:dyDescent="0.25">
      <c r="B31" s="83" t="s">
        <v>864</v>
      </c>
      <c r="C31" s="42" t="s">
        <v>6</v>
      </c>
      <c r="D31" s="42">
        <v>250</v>
      </c>
      <c r="E31" s="42">
        <v>3.5</v>
      </c>
      <c r="F31" s="925"/>
      <c r="G31" s="925"/>
      <c r="H31" s="925"/>
      <c r="I31" s="925"/>
      <c r="J31" s="925"/>
      <c r="K31" s="926"/>
    </row>
    <row r="32" spans="1:12" ht="18" customHeight="1" x14ac:dyDescent="0.25">
      <c r="B32" s="83" t="s">
        <v>865</v>
      </c>
      <c r="C32" s="42" t="s">
        <v>6</v>
      </c>
      <c r="D32" s="42">
        <v>100</v>
      </c>
      <c r="E32" s="569">
        <v>6</v>
      </c>
      <c r="F32" s="937" t="s">
        <v>866</v>
      </c>
      <c r="G32" s="938"/>
      <c r="H32" s="938"/>
      <c r="I32" s="938"/>
      <c r="J32" s="938"/>
      <c r="K32" s="939"/>
    </row>
    <row r="33" spans="2:11" ht="30" hidden="1" customHeight="1" x14ac:dyDescent="0.25">
      <c r="B33" s="83" t="s">
        <v>109</v>
      </c>
      <c r="C33" s="42" t="s">
        <v>6</v>
      </c>
      <c r="D33" s="42">
        <v>12000</v>
      </c>
      <c r="E33" s="42">
        <v>0.4</v>
      </c>
      <c r="F33" s="918" t="s">
        <v>116</v>
      </c>
      <c r="G33" s="918"/>
      <c r="H33" s="918"/>
      <c r="I33" s="918"/>
      <c r="J33" s="918"/>
      <c r="K33" s="919"/>
    </row>
    <row r="34" spans="2:11" ht="30.75" customHeight="1" x14ac:dyDescent="0.25">
      <c r="B34" s="83" t="s">
        <v>110</v>
      </c>
      <c r="C34" s="42" t="s">
        <v>6</v>
      </c>
      <c r="D34" s="42">
        <v>250</v>
      </c>
      <c r="E34" s="42">
        <v>2.4</v>
      </c>
      <c r="F34" s="920" t="s">
        <v>114</v>
      </c>
      <c r="G34" s="921"/>
      <c r="H34" s="921"/>
      <c r="I34" s="921"/>
      <c r="J34" s="921"/>
      <c r="K34" s="922"/>
    </row>
    <row r="35" spans="2:11" x14ac:dyDescent="0.25">
      <c r="B35" s="83" t="s">
        <v>112</v>
      </c>
      <c r="C35" s="42" t="s">
        <v>6</v>
      </c>
      <c r="D35" s="42">
        <v>1000</v>
      </c>
      <c r="E35" s="42">
        <v>1.5</v>
      </c>
      <c r="F35" s="918" t="s">
        <v>118</v>
      </c>
      <c r="G35" s="918"/>
      <c r="H35" s="918"/>
      <c r="I35" s="918"/>
      <c r="J35" s="918"/>
      <c r="K35" s="919"/>
    </row>
    <row r="36" spans="2:11" x14ac:dyDescent="0.25">
      <c r="B36" s="83" t="s">
        <v>119</v>
      </c>
      <c r="C36" s="42" t="s">
        <v>6</v>
      </c>
      <c r="D36" s="42">
        <v>1000</v>
      </c>
      <c r="E36" s="42">
        <v>1.5</v>
      </c>
      <c r="F36" s="918" t="s">
        <v>120</v>
      </c>
      <c r="G36" s="918"/>
      <c r="H36" s="918"/>
      <c r="I36" s="918"/>
      <c r="J36" s="918"/>
      <c r="K36" s="919"/>
    </row>
    <row r="37" spans="2:11" ht="15.75" thickBot="1" x14ac:dyDescent="0.3">
      <c r="B37" s="84" t="s">
        <v>121</v>
      </c>
      <c r="C37" s="85" t="s">
        <v>6</v>
      </c>
      <c r="D37" s="85">
        <v>1000</v>
      </c>
      <c r="E37" s="86">
        <v>2</v>
      </c>
      <c r="F37" s="927" t="s">
        <v>122</v>
      </c>
      <c r="G37" s="927"/>
      <c r="H37" s="927"/>
      <c r="I37" s="927"/>
      <c r="J37" s="927"/>
      <c r="K37" s="928"/>
    </row>
    <row r="38" spans="2:11" x14ac:dyDescent="0.25">
      <c r="B38" s="77"/>
      <c r="C38" s="76"/>
      <c r="D38" s="76"/>
      <c r="E38" s="76"/>
      <c r="F38" s="77"/>
      <c r="G38" s="78"/>
      <c r="H38" s="79"/>
      <c r="I38" s="79"/>
      <c r="J38" s="79"/>
      <c r="K38" s="79"/>
    </row>
    <row r="39" spans="2:11" x14ac:dyDescent="0.25">
      <c r="B39" s="77"/>
      <c r="C39" s="76"/>
      <c r="D39" s="76"/>
      <c r="E39" s="76"/>
      <c r="F39" s="77"/>
      <c r="G39" s="78"/>
      <c r="H39" s="79"/>
      <c r="I39" s="79"/>
      <c r="J39" s="79"/>
      <c r="K39" s="79"/>
    </row>
    <row r="40" spans="2:11" x14ac:dyDescent="0.25">
      <c r="B40" s="77"/>
      <c r="C40" s="76"/>
      <c r="D40" s="76"/>
      <c r="E40" s="76"/>
      <c r="F40" s="77"/>
      <c r="G40" s="78"/>
      <c r="H40" s="79"/>
      <c r="I40" s="79"/>
      <c r="J40" s="79"/>
      <c r="K40" s="79"/>
    </row>
    <row r="41" spans="2:11" x14ac:dyDescent="0.25">
      <c r="B41" s="77"/>
      <c r="C41" s="74"/>
      <c r="D41" s="74"/>
      <c r="E41" s="76"/>
      <c r="F41" s="75"/>
    </row>
    <row r="42" spans="2:11" x14ac:dyDescent="0.25">
      <c r="B42" s="77"/>
      <c r="C42" s="74"/>
      <c r="D42" s="74"/>
      <c r="E42" s="76"/>
      <c r="F42" s="75"/>
    </row>
    <row r="43" spans="2:11" x14ac:dyDescent="0.25">
      <c r="B43" s="77"/>
      <c r="C43" s="74"/>
      <c r="D43" s="74"/>
      <c r="E43" s="76"/>
      <c r="F43" s="75"/>
    </row>
    <row r="44" spans="2:11" x14ac:dyDescent="0.25">
      <c r="B44" s="77"/>
      <c r="C44" s="74"/>
      <c r="D44" s="74"/>
      <c r="E44" s="76"/>
      <c r="F44" s="75"/>
    </row>
    <row r="45" spans="2:11" x14ac:dyDescent="0.25">
      <c r="B45" s="77"/>
      <c r="C45" s="74"/>
      <c r="D45" s="74"/>
      <c r="E45" s="76"/>
      <c r="F45" s="75"/>
    </row>
    <row r="46" spans="2:11" x14ac:dyDescent="0.25">
      <c r="B46" s="77"/>
      <c r="C46" s="74"/>
      <c r="D46" s="74"/>
      <c r="E46" s="76"/>
      <c r="F46" s="75"/>
    </row>
    <row r="47" spans="2:11" x14ac:dyDescent="0.25">
      <c r="B47" s="77"/>
      <c r="C47" s="74"/>
      <c r="D47" s="74"/>
      <c r="E47" s="76"/>
      <c r="F47" s="75"/>
    </row>
    <row r="48" spans="2:11" x14ac:dyDescent="0.25">
      <c r="B48" s="77"/>
      <c r="C48" s="74"/>
      <c r="D48" s="74"/>
      <c r="E48" s="76"/>
      <c r="F48" s="75"/>
    </row>
    <row r="49" spans="2:6" x14ac:dyDescent="0.25">
      <c r="B49" s="77"/>
      <c r="C49" s="74"/>
      <c r="D49" s="74"/>
      <c r="E49" s="76"/>
      <c r="F49" s="75"/>
    </row>
    <row r="50" spans="2:6" x14ac:dyDescent="0.25">
      <c r="B50" s="77"/>
      <c r="C50" s="74"/>
      <c r="D50" s="74"/>
      <c r="E50" s="76"/>
      <c r="F50" s="75"/>
    </row>
    <row r="51" spans="2:6" x14ac:dyDescent="0.25">
      <c r="B51" s="46"/>
      <c r="C51" s="47"/>
      <c r="D51" s="47"/>
      <c r="E51" s="47"/>
    </row>
    <row r="52" spans="2:6" hidden="1" x14ac:dyDescent="0.25">
      <c r="B52" s="46"/>
      <c r="C52" s="47"/>
      <c r="D52" s="47"/>
      <c r="E52" s="47"/>
    </row>
    <row r="53" spans="2:6" hidden="1" x14ac:dyDescent="0.25">
      <c r="B53" s="46"/>
      <c r="C53" s="47"/>
      <c r="D53" s="47"/>
      <c r="E53" s="47"/>
    </row>
    <row r="54" spans="2:6" hidden="1" x14ac:dyDescent="0.25">
      <c r="B54" s="46"/>
      <c r="C54" s="47"/>
      <c r="D54" s="47"/>
      <c r="E54" s="47"/>
    </row>
    <row r="55" spans="2:6" hidden="1" x14ac:dyDescent="0.25">
      <c r="B55" s="46"/>
      <c r="C55" s="47"/>
      <c r="D55" s="47"/>
      <c r="E55" s="47"/>
    </row>
    <row r="56" spans="2:6" hidden="1" x14ac:dyDescent="0.25">
      <c r="B56" s="46"/>
      <c r="C56" s="47"/>
      <c r="D56" s="47"/>
      <c r="E56" s="47"/>
    </row>
    <row r="57" spans="2:6" hidden="1" x14ac:dyDescent="0.25"/>
    <row r="58" spans="2:6" hidden="1" x14ac:dyDescent="0.25"/>
    <row r="59" spans="2:6" hidden="1" x14ac:dyDescent="0.25"/>
    <row r="60" spans="2:6" hidden="1" x14ac:dyDescent="0.25"/>
    <row r="62" spans="2:6" ht="15.75" thickBot="1" x14ac:dyDescent="0.3">
      <c r="B62" s="929" t="s">
        <v>50</v>
      </c>
      <c r="C62" s="929"/>
      <c r="D62" s="929"/>
      <c r="E62" s="929"/>
      <c r="F62" s="930"/>
    </row>
    <row r="63" spans="2:6" ht="120" x14ac:dyDescent="0.25">
      <c r="B63" s="43" t="s">
        <v>45</v>
      </c>
      <c r="C63" s="43" t="s">
        <v>46</v>
      </c>
      <c r="D63" s="42" t="s">
        <v>47</v>
      </c>
      <c r="E63" s="43" t="s">
        <v>51</v>
      </c>
      <c r="F63" s="42" t="s">
        <v>52</v>
      </c>
    </row>
    <row r="64" spans="2:6" ht="22.5" customHeight="1" x14ac:dyDescent="0.25">
      <c r="B64" s="931" t="s">
        <v>53</v>
      </c>
      <c r="C64" s="933" t="s">
        <v>54</v>
      </c>
      <c r="D64" s="42" t="s">
        <v>48</v>
      </c>
      <c r="E64" s="42" t="s">
        <v>55</v>
      </c>
      <c r="F64" s="42">
        <v>190</v>
      </c>
    </row>
    <row r="65" spans="2:6" ht="22.5" customHeight="1" x14ac:dyDescent="0.25">
      <c r="B65" s="932"/>
      <c r="C65" s="934"/>
      <c r="D65" s="42" t="s">
        <v>49</v>
      </c>
      <c r="E65" s="42" t="s">
        <v>55</v>
      </c>
      <c r="F65" s="42">
        <v>245</v>
      </c>
    </row>
    <row r="66" spans="2:6" ht="22.5" customHeight="1" x14ac:dyDescent="0.25">
      <c r="B66" s="931" t="s">
        <v>56</v>
      </c>
      <c r="C66" s="933" t="s">
        <v>57</v>
      </c>
      <c r="D66" s="916" t="s">
        <v>48</v>
      </c>
      <c r="E66" s="42" t="s">
        <v>55</v>
      </c>
      <c r="F66" s="42">
        <v>195</v>
      </c>
    </row>
    <row r="67" spans="2:6" ht="22.5" customHeight="1" x14ac:dyDescent="0.25">
      <c r="B67" s="935"/>
      <c r="C67" s="936"/>
      <c r="D67" s="917"/>
      <c r="E67" s="42" t="s">
        <v>58</v>
      </c>
      <c r="F67" s="42">
        <v>270</v>
      </c>
    </row>
    <row r="68" spans="2:6" ht="22.5" customHeight="1" x14ac:dyDescent="0.25">
      <c r="B68" s="935"/>
      <c r="C68" s="936"/>
      <c r="D68" s="916" t="s">
        <v>49</v>
      </c>
      <c r="E68" s="42" t="s">
        <v>55</v>
      </c>
      <c r="F68" s="42">
        <v>255</v>
      </c>
    </row>
    <row r="69" spans="2:6" ht="22.5" customHeight="1" x14ac:dyDescent="0.25">
      <c r="B69" s="932"/>
      <c r="C69" s="934"/>
      <c r="D69" s="917"/>
      <c r="E69" s="42" t="s">
        <v>58</v>
      </c>
      <c r="F69" s="42">
        <v>370</v>
      </c>
    </row>
    <row r="70" spans="2:6" ht="22.5" customHeight="1" x14ac:dyDescent="0.25">
      <c r="B70" s="931" t="s">
        <v>59</v>
      </c>
      <c r="C70" s="933" t="s">
        <v>60</v>
      </c>
      <c r="D70" s="916" t="s">
        <v>48</v>
      </c>
      <c r="E70" s="42" t="s">
        <v>55</v>
      </c>
      <c r="F70" s="42">
        <v>220</v>
      </c>
    </row>
    <row r="71" spans="2:6" ht="22.5" customHeight="1" x14ac:dyDescent="0.25">
      <c r="B71" s="935"/>
      <c r="C71" s="936"/>
      <c r="D71" s="940"/>
      <c r="E71" s="42" t="s">
        <v>58</v>
      </c>
      <c r="F71" s="42">
        <v>300</v>
      </c>
    </row>
    <row r="72" spans="2:6" ht="22.5" customHeight="1" x14ac:dyDescent="0.25">
      <c r="B72" s="935"/>
      <c r="C72" s="936"/>
      <c r="D72" s="917"/>
      <c r="E72" s="42" t="s">
        <v>61</v>
      </c>
      <c r="F72" s="42">
        <v>350</v>
      </c>
    </row>
    <row r="73" spans="2:6" ht="22.5" customHeight="1" x14ac:dyDescent="0.25">
      <c r="B73" s="935"/>
      <c r="C73" s="936"/>
      <c r="D73" s="916" t="s">
        <v>49</v>
      </c>
      <c r="E73" s="42" t="s">
        <v>55</v>
      </c>
      <c r="F73" s="42">
        <v>280</v>
      </c>
    </row>
    <row r="74" spans="2:6" ht="22.5" customHeight="1" x14ac:dyDescent="0.25">
      <c r="B74" s="932"/>
      <c r="C74" s="934"/>
      <c r="D74" s="917"/>
      <c r="E74" s="42" t="s">
        <v>58</v>
      </c>
      <c r="F74" s="42">
        <v>430</v>
      </c>
    </row>
    <row r="75" spans="2:6" ht="22.5" customHeight="1" x14ac:dyDescent="0.25">
      <c r="B75" s="931" t="s">
        <v>62</v>
      </c>
      <c r="C75" s="941" t="s">
        <v>63</v>
      </c>
      <c r="D75" s="916" t="s">
        <v>48</v>
      </c>
      <c r="E75" s="42" t="s">
        <v>64</v>
      </c>
      <c r="F75" s="42">
        <v>280</v>
      </c>
    </row>
    <row r="76" spans="2:6" ht="22.5" customHeight="1" x14ac:dyDescent="0.25">
      <c r="B76" s="935"/>
      <c r="C76" s="942"/>
      <c r="D76" s="940"/>
      <c r="E76" s="42" t="s">
        <v>58</v>
      </c>
      <c r="F76" s="42">
        <v>350</v>
      </c>
    </row>
    <row r="77" spans="2:6" ht="22.5" customHeight="1" x14ac:dyDescent="0.25">
      <c r="B77" s="935"/>
      <c r="C77" s="942"/>
      <c r="D77" s="917"/>
      <c r="E77" s="42" t="s">
        <v>61</v>
      </c>
      <c r="F77" s="42">
        <v>410</v>
      </c>
    </row>
    <row r="78" spans="2:6" ht="22.5" customHeight="1" x14ac:dyDescent="0.25">
      <c r="B78" s="935"/>
      <c r="C78" s="942"/>
      <c r="D78" s="916" t="s">
        <v>49</v>
      </c>
      <c r="E78" s="42" t="s">
        <v>64</v>
      </c>
      <c r="F78" s="42">
        <v>380</v>
      </c>
    </row>
    <row r="79" spans="2:6" ht="22.5" customHeight="1" x14ac:dyDescent="0.25">
      <c r="B79" s="932"/>
      <c r="C79" s="943"/>
      <c r="D79" s="917"/>
      <c r="E79" s="42" t="s">
        <v>58</v>
      </c>
      <c r="F79" s="42">
        <v>510</v>
      </c>
    </row>
    <row r="80" spans="2:6" ht="22.5" customHeight="1" x14ac:dyDescent="0.25">
      <c r="B80" s="931" t="s">
        <v>65</v>
      </c>
      <c r="C80" s="941" t="s">
        <v>66</v>
      </c>
      <c r="D80" s="916" t="s">
        <v>48</v>
      </c>
      <c r="E80" s="42" t="s">
        <v>58</v>
      </c>
      <c r="F80" s="42">
        <v>395</v>
      </c>
    </row>
    <row r="81" spans="2:6" ht="22.5" customHeight="1" x14ac:dyDescent="0.25">
      <c r="B81" s="935"/>
      <c r="C81" s="942"/>
      <c r="D81" s="917"/>
      <c r="E81" s="42" t="s">
        <v>61</v>
      </c>
      <c r="F81" s="42">
        <v>475</v>
      </c>
    </row>
    <row r="82" spans="2:6" ht="22.5" customHeight="1" x14ac:dyDescent="0.25">
      <c r="B82" s="932"/>
      <c r="C82" s="943"/>
      <c r="D82" s="42" t="s">
        <v>49</v>
      </c>
      <c r="E82" s="42" t="s">
        <v>58</v>
      </c>
      <c r="F82" s="42">
        <v>580</v>
      </c>
    </row>
    <row r="83" spans="2:6" ht="22.5" customHeight="1" x14ac:dyDescent="0.25">
      <c r="B83" s="933" t="s">
        <v>67</v>
      </c>
      <c r="C83" s="941">
        <v>1250</v>
      </c>
      <c r="D83" s="916" t="s">
        <v>48</v>
      </c>
      <c r="E83" s="42" t="s">
        <v>55</v>
      </c>
      <c r="F83" s="42">
        <v>180</v>
      </c>
    </row>
    <row r="84" spans="2:6" ht="22.5" customHeight="1" x14ac:dyDescent="0.25">
      <c r="B84" s="936"/>
      <c r="C84" s="942"/>
      <c r="D84" s="940"/>
      <c r="E84" s="42" t="s">
        <v>58</v>
      </c>
      <c r="F84" s="42">
        <v>250</v>
      </c>
    </row>
    <row r="85" spans="2:6" ht="22.5" customHeight="1" x14ac:dyDescent="0.25">
      <c r="B85" s="936"/>
      <c r="C85" s="942"/>
      <c r="D85" s="917"/>
      <c r="E85" s="42" t="s">
        <v>61</v>
      </c>
      <c r="F85" s="42">
        <v>290</v>
      </c>
    </row>
    <row r="86" spans="2:6" ht="22.5" customHeight="1" x14ac:dyDescent="0.25">
      <c r="B86" s="936"/>
      <c r="C86" s="942"/>
      <c r="D86" s="916" t="s">
        <v>49</v>
      </c>
      <c r="E86" s="42" t="s">
        <v>55</v>
      </c>
      <c r="F86" s="42">
        <v>230</v>
      </c>
    </row>
    <row r="87" spans="2:6" ht="22.5" customHeight="1" x14ac:dyDescent="0.25">
      <c r="B87" s="934"/>
      <c r="C87" s="943"/>
      <c r="D87" s="917"/>
      <c r="E87" s="42" t="s">
        <v>58</v>
      </c>
      <c r="F87" s="42">
        <v>360</v>
      </c>
    </row>
    <row r="89" spans="2:6" ht="91.5" customHeight="1" x14ac:dyDescent="0.25">
      <c r="B89" s="944" t="s">
        <v>68</v>
      </c>
      <c r="C89" s="944"/>
      <c r="D89" s="944"/>
      <c r="E89" s="944"/>
      <c r="F89" s="944"/>
    </row>
  </sheetData>
  <mergeCells count="71">
    <mergeCell ref="B89:F89"/>
    <mergeCell ref="E3:I3"/>
    <mergeCell ref="J3:K3"/>
    <mergeCell ref="D3:D6"/>
    <mergeCell ref="C3:C6"/>
    <mergeCell ref="J15:K15"/>
    <mergeCell ref="J16:K16"/>
    <mergeCell ref="J17:K17"/>
    <mergeCell ref="E25:L25"/>
    <mergeCell ref="F35:K35"/>
    <mergeCell ref="B80:B82"/>
    <mergeCell ref="C80:C82"/>
    <mergeCell ref="D80:D81"/>
    <mergeCell ref="B83:B87"/>
    <mergeCell ref="C83:C87"/>
    <mergeCell ref="D83:D85"/>
    <mergeCell ref="D86:D87"/>
    <mergeCell ref="B70:B74"/>
    <mergeCell ref="C70:C74"/>
    <mergeCell ref="D70:D72"/>
    <mergeCell ref="D73:D74"/>
    <mergeCell ref="B75:B79"/>
    <mergeCell ref="C75:C79"/>
    <mergeCell ref="D75:D77"/>
    <mergeCell ref="D78:D79"/>
    <mergeCell ref="D68:D69"/>
    <mergeCell ref="F33:K33"/>
    <mergeCell ref="F34:K34"/>
    <mergeCell ref="F29:K29"/>
    <mergeCell ref="F30:K31"/>
    <mergeCell ref="F36:K36"/>
    <mergeCell ref="F37:K37"/>
    <mergeCell ref="B62:F62"/>
    <mergeCell ref="B64:B65"/>
    <mergeCell ref="C64:C65"/>
    <mergeCell ref="B66:B69"/>
    <mergeCell ref="C66:C69"/>
    <mergeCell ref="F32:K32"/>
    <mergeCell ref="F20:H20"/>
    <mergeCell ref="F21:H21"/>
    <mergeCell ref="F22:H22"/>
    <mergeCell ref="J20:K20"/>
    <mergeCell ref="D66:D67"/>
    <mergeCell ref="A1:L1"/>
    <mergeCell ref="E24:K24"/>
    <mergeCell ref="E23:K23"/>
    <mergeCell ref="A26:L26"/>
    <mergeCell ref="B27:K27"/>
    <mergeCell ref="J13:K13"/>
    <mergeCell ref="F9:H9"/>
    <mergeCell ref="F10:H10"/>
    <mergeCell ref="F11:H11"/>
    <mergeCell ref="F12:H12"/>
    <mergeCell ref="F13:H13"/>
    <mergeCell ref="F14:H14"/>
    <mergeCell ref="F15:H15"/>
    <mergeCell ref="J21:K21"/>
    <mergeCell ref="J22:K22"/>
    <mergeCell ref="F18:H18"/>
    <mergeCell ref="A3:A6"/>
    <mergeCell ref="A8:L8"/>
    <mergeCell ref="J14:K14"/>
    <mergeCell ref="J18:K18"/>
    <mergeCell ref="J19:K19"/>
    <mergeCell ref="J9:K9"/>
    <mergeCell ref="J10:K10"/>
    <mergeCell ref="J11:K11"/>
    <mergeCell ref="J12:K12"/>
    <mergeCell ref="F16:H16"/>
    <mergeCell ref="F17:H17"/>
    <mergeCell ref="F19:H19"/>
  </mergeCells>
  <pageMargins left="0.47244094488188981" right="0.19685039370078741" top="1.0629921259842521" bottom="0.15748031496062992" header="0.27559055118110237" footer="0.15748031496062992"/>
  <pageSetup paperSize="9" scale="77" orientation="landscape" horizontalDpi="300" verticalDpi="300" r:id="rId1"/>
  <headerFooter>
    <oddHeader>&amp;L&amp;"-,полужирный"&amp;12&amp;U&amp;KC00000Соглашение - всегда успех!&amp;CМЕТАЛЛОЧЕРЕПИЦА И КОМПЛЕКТУЮЩИЕ&amp;R&amp;G</oddHeader>
    <oddFooter>&amp;Cг.Новокузнецк, ул.Производственная, д.9, оф.13тел./ф.(3843) 930-125 e-mail:   td-аccord@mail.ru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3"/>
  <sheetViews>
    <sheetView view="pageBreakPreview" topLeftCell="A10" zoomScale="110" zoomScaleSheetLayoutView="110" workbookViewId="0">
      <selection activeCell="E14" sqref="E14"/>
    </sheetView>
  </sheetViews>
  <sheetFormatPr defaultRowHeight="15" x14ac:dyDescent="0.25"/>
  <cols>
    <col min="1" max="1" width="15.28515625" bestFit="1" customWidth="1"/>
    <col min="2" max="2" width="15.140625" customWidth="1"/>
    <col min="3" max="3" width="12.85546875" customWidth="1"/>
    <col min="4" max="4" width="13.7109375" customWidth="1"/>
    <col min="5" max="6" width="13.140625" customWidth="1"/>
  </cols>
  <sheetData>
    <row r="1" spans="1:7" s="8" customFormat="1" ht="30" x14ac:dyDescent="0.25">
      <c r="A1" s="327" t="s">
        <v>111</v>
      </c>
      <c r="B1" s="327" t="s">
        <v>466</v>
      </c>
      <c r="C1" s="327" t="s">
        <v>467</v>
      </c>
      <c r="D1" s="327" t="s">
        <v>468</v>
      </c>
      <c r="E1" s="327" t="s">
        <v>469</v>
      </c>
      <c r="F1" s="327" t="s">
        <v>470</v>
      </c>
      <c r="G1" s="959"/>
    </row>
    <row r="2" spans="1:7" x14ac:dyDescent="0.25">
      <c r="A2" s="950" t="s">
        <v>53</v>
      </c>
      <c r="B2" s="960">
        <v>1200</v>
      </c>
      <c r="C2" s="164">
        <v>0.4</v>
      </c>
      <c r="D2" s="164">
        <v>4.4000000000000004</v>
      </c>
      <c r="E2" s="164">
        <v>3.6669999999999998</v>
      </c>
      <c r="F2" s="342">
        <v>137</v>
      </c>
      <c r="G2" s="959"/>
    </row>
    <row r="3" spans="1:7" x14ac:dyDescent="0.25">
      <c r="A3" s="951"/>
      <c r="B3" s="961"/>
      <c r="C3" s="165" t="s">
        <v>55</v>
      </c>
      <c r="D3" s="165">
        <v>5.4</v>
      </c>
      <c r="E3" s="165">
        <v>4.5</v>
      </c>
      <c r="F3" s="343">
        <v>149</v>
      </c>
      <c r="G3" s="959"/>
    </row>
    <row r="4" spans="1:7" x14ac:dyDescent="0.25">
      <c r="A4" s="951"/>
      <c r="B4" s="961"/>
      <c r="C4" s="165">
        <v>0.55000000000000004</v>
      </c>
      <c r="D4" s="165">
        <v>5.9</v>
      </c>
      <c r="E4" s="165">
        <v>4.9169999999999998</v>
      </c>
      <c r="F4" s="343">
        <v>187</v>
      </c>
      <c r="G4" s="959"/>
    </row>
    <row r="5" spans="1:7" x14ac:dyDescent="0.25">
      <c r="A5" s="951"/>
      <c r="B5" s="961"/>
      <c r="C5" s="165">
        <v>0.65</v>
      </c>
      <c r="D5" s="165">
        <v>6.4</v>
      </c>
      <c r="E5" s="165">
        <v>5.3120000000000003</v>
      </c>
      <c r="F5" s="343">
        <v>201</v>
      </c>
      <c r="G5" s="959"/>
    </row>
    <row r="6" spans="1:7" x14ac:dyDescent="0.25">
      <c r="A6" s="952"/>
      <c r="B6" s="962"/>
      <c r="C6" s="166">
        <v>0.7</v>
      </c>
      <c r="D6" s="166">
        <v>7.4</v>
      </c>
      <c r="E6" s="166">
        <v>6.1669999999999998</v>
      </c>
      <c r="F6" s="344">
        <v>230</v>
      </c>
      <c r="G6" s="959"/>
    </row>
    <row r="7" spans="1:7" x14ac:dyDescent="0.25">
      <c r="A7" s="963" t="s">
        <v>471</v>
      </c>
      <c r="B7" s="966">
        <v>1150</v>
      </c>
      <c r="C7" s="164">
        <v>0.4</v>
      </c>
      <c r="D7" s="164">
        <v>4.4000000000000004</v>
      </c>
      <c r="E7" s="164">
        <v>3.8260000000000001</v>
      </c>
      <c r="F7" s="342">
        <v>142</v>
      </c>
      <c r="G7" s="959"/>
    </row>
    <row r="8" spans="1:7" x14ac:dyDescent="0.25">
      <c r="A8" s="964"/>
      <c r="B8" s="967"/>
      <c r="C8" s="165" t="s">
        <v>55</v>
      </c>
      <c r="D8" s="165">
        <v>5.4</v>
      </c>
      <c r="E8" s="345">
        <v>4.6959999999999997</v>
      </c>
      <c r="F8" s="343">
        <v>155</v>
      </c>
      <c r="G8" s="959"/>
    </row>
    <row r="9" spans="1:7" x14ac:dyDescent="0.25">
      <c r="A9" s="964"/>
      <c r="B9" s="967"/>
      <c r="C9" s="165">
        <v>0.55000000000000004</v>
      </c>
      <c r="D9" s="165">
        <v>5.9</v>
      </c>
      <c r="E9" s="345">
        <v>5.13</v>
      </c>
      <c r="F9" s="343">
        <v>195</v>
      </c>
      <c r="G9" s="959"/>
    </row>
    <row r="10" spans="1:7" x14ac:dyDescent="0.25">
      <c r="A10" s="964"/>
      <c r="B10" s="967"/>
      <c r="C10" s="165">
        <v>0.65</v>
      </c>
      <c r="D10" s="165">
        <v>6.4</v>
      </c>
      <c r="E10" s="345">
        <v>5.5430000000000001</v>
      </c>
      <c r="F10" s="343">
        <v>210</v>
      </c>
      <c r="G10" s="959"/>
    </row>
    <row r="11" spans="1:7" x14ac:dyDescent="0.25">
      <c r="A11" s="965"/>
      <c r="B11" s="968"/>
      <c r="C11" s="166">
        <v>0.7</v>
      </c>
      <c r="D11" s="166">
        <v>7.4</v>
      </c>
      <c r="E11" s="166">
        <v>6.4349999999999996</v>
      </c>
      <c r="F11" s="344">
        <v>240</v>
      </c>
      <c r="G11" s="959"/>
    </row>
    <row r="12" spans="1:7" x14ac:dyDescent="0.25">
      <c r="A12" s="956" t="s">
        <v>472</v>
      </c>
      <c r="B12" s="953">
        <v>1150</v>
      </c>
      <c r="C12" s="164">
        <v>0.4</v>
      </c>
      <c r="D12" s="164">
        <v>4.4000000000000004</v>
      </c>
      <c r="E12" s="164">
        <v>3.8260000000000001</v>
      </c>
      <c r="F12" s="342">
        <v>140</v>
      </c>
      <c r="G12" s="959"/>
    </row>
    <row r="13" spans="1:7" x14ac:dyDescent="0.25">
      <c r="A13" s="957"/>
      <c r="B13" s="954"/>
      <c r="C13" s="165" t="s">
        <v>55</v>
      </c>
      <c r="D13" s="165">
        <v>5.4</v>
      </c>
      <c r="E13" s="345">
        <v>4.6959999999999997</v>
      </c>
      <c r="F13" s="343">
        <v>155</v>
      </c>
      <c r="G13" s="959"/>
    </row>
    <row r="14" spans="1:7" x14ac:dyDescent="0.25">
      <c r="A14" s="957"/>
      <c r="B14" s="954"/>
      <c r="C14" s="165">
        <v>0.55000000000000004</v>
      </c>
      <c r="D14" s="165">
        <v>5.9</v>
      </c>
      <c r="E14" s="345">
        <v>5.13</v>
      </c>
      <c r="F14" s="343">
        <v>195</v>
      </c>
      <c r="G14" s="959"/>
    </row>
    <row r="15" spans="1:7" x14ac:dyDescent="0.25">
      <c r="A15" s="957"/>
      <c r="B15" s="954"/>
      <c r="C15" s="165">
        <v>0.65</v>
      </c>
      <c r="D15" s="165">
        <v>6.4</v>
      </c>
      <c r="E15" s="345">
        <v>5.5430000000000001</v>
      </c>
      <c r="F15" s="343">
        <v>210</v>
      </c>
      <c r="G15" s="959"/>
    </row>
    <row r="16" spans="1:7" x14ac:dyDescent="0.25">
      <c r="A16" s="957"/>
      <c r="B16" s="954"/>
      <c r="C16" s="165">
        <v>0.7</v>
      </c>
      <c r="D16" s="165">
        <v>7.4</v>
      </c>
      <c r="E16" s="165">
        <v>6.4349999999999996</v>
      </c>
      <c r="F16" s="343">
        <v>240</v>
      </c>
      <c r="G16" s="959"/>
    </row>
    <row r="17" spans="1:7" x14ac:dyDescent="0.25">
      <c r="A17" s="958"/>
      <c r="B17" s="955"/>
      <c r="C17" s="166">
        <v>0.8</v>
      </c>
      <c r="D17" s="166">
        <v>8.4</v>
      </c>
      <c r="E17" s="166">
        <v>7.3040000000000003</v>
      </c>
      <c r="F17" s="344">
        <v>270</v>
      </c>
      <c r="G17" s="959"/>
    </row>
    <row r="18" spans="1:7" x14ac:dyDescent="0.25">
      <c r="A18" s="956" t="s">
        <v>473</v>
      </c>
      <c r="B18" s="953">
        <v>1051</v>
      </c>
      <c r="C18" s="164">
        <v>0.4</v>
      </c>
      <c r="D18" s="164">
        <v>4.4000000000000004</v>
      </c>
      <c r="E18" s="346">
        <v>4.1859999999999999</v>
      </c>
      <c r="F18" s="347">
        <v>152</v>
      </c>
      <c r="G18" s="959"/>
    </row>
    <row r="19" spans="1:7" x14ac:dyDescent="0.25">
      <c r="A19" s="957"/>
      <c r="B19" s="954"/>
      <c r="C19" s="165" t="s">
        <v>55</v>
      </c>
      <c r="D19" s="165">
        <v>5.4</v>
      </c>
      <c r="E19" s="345">
        <v>5.1379999999999999</v>
      </c>
      <c r="F19" s="348">
        <v>170</v>
      </c>
      <c r="G19" s="959"/>
    </row>
    <row r="20" spans="1:7" x14ac:dyDescent="0.25">
      <c r="A20" s="957"/>
      <c r="B20" s="954"/>
      <c r="C20" s="165">
        <v>0.55000000000000004</v>
      </c>
      <c r="D20" s="165">
        <v>5.9</v>
      </c>
      <c r="E20" s="345">
        <v>5.6139999999999999</v>
      </c>
      <c r="F20" s="348">
        <v>210</v>
      </c>
      <c r="G20" s="959"/>
    </row>
    <row r="21" spans="1:7" x14ac:dyDescent="0.25">
      <c r="A21" s="957"/>
      <c r="B21" s="954"/>
      <c r="C21" s="165">
        <v>0.65</v>
      </c>
      <c r="D21" s="165">
        <v>6.4</v>
      </c>
      <c r="E21" s="345">
        <v>6.0650000000000004</v>
      </c>
      <c r="F21" s="348">
        <v>230</v>
      </c>
      <c r="G21" s="959"/>
    </row>
    <row r="22" spans="1:7" x14ac:dyDescent="0.25">
      <c r="A22" s="958"/>
      <c r="B22" s="955"/>
      <c r="C22" s="166">
        <v>0.7</v>
      </c>
      <c r="D22" s="166">
        <v>7.4</v>
      </c>
      <c r="E22" s="349">
        <v>7.0410000000000004</v>
      </c>
      <c r="F22" s="350">
        <v>260</v>
      </c>
      <c r="G22" s="959"/>
    </row>
    <row r="23" spans="1:7" x14ac:dyDescent="0.25">
      <c r="A23" s="950" t="s">
        <v>474</v>
      </c>
      <c r="B23" s="960">
        <v>1060</v>
      </c>
      <c r="C23" s="164" t="s">
        <v>55</v>
      </c>
      <c r="D23" s="164">
        <v>5.4</v>
      </c>
      <c r="E23" s="346">
        <v>5.0940000000000003</v>
      </c>
      <c r="F23" s="347">
        <v>165</v>
      </c>
      <c r="G23" s="959"/>
    </row>
    <row r="24" spans="1:7" x14ac:dyDescent="0.25">
      <c r="A24" s="951"/>
      <c r="B24" s="961"/>
      <c r="C24" s="165">
        <v>0.55000000000000004</v>
      </c>
      <c r="D24" s="165">
        <v>5.9</v>
      </c>
      <c r="E24" s="345">
        <v>5.5659999999999998</v>
      </c>
      <c r="F24" s="348">
        <v>210</v>
      </c>
      <c r="G24" s="959"/>
    </row>
    <row r="25" spans="1:7" x14ac:dyDescent="0.25">
      <c r="A25" s="951"/>
      <c r="B25" s="961"/>
      <c r="C25" s="165">
        <v>0.65</v>
      </c>
      <c r="D25" s="165">
        <v>6.4</v>
      </c>
      <c r="E25" s="345">
        <v>6.0140000000000002</v>
      </c>
      <c r="F25" s="348">
        <v>225</v>
      </c>
      <c r="G25" s="959"/>
    </row>
    <row r="26" spans="1:7" x14ac:dyDescent="0.25">
      <c r="A26" s="951"/>
      <c r="B26" s="961"/>
      <c r="C26" s="165">
        <v>0.7</v>
      </c>
      <c r="D26" s="165">
        <v>7.4</v>
      </c>
      <c r="E26" s="345">
        <v>6.9809999999999999</v>
      </c>
      <c r="F26" s="348">
        <v>260</v>
      </c>
      <c r="G26" s="959"/>
    </row>
    <row r="27" spans="1:7" x14ac:dyDescent="0.25">
      <c r="A27" s="951"/>
      <c r="B27" s="961"/>
      <c r="C27" s="165">
        <v>0.8</v>
      </c>
      <c r="D27" s="165">
        <v>8.4</v>
      </c>
      <c r="E27" s="345">
        <v>7.9249999999999998</v>
      </c>
      <c r="F27" s="348">
        <v>290</v>
      </c>
      <c r="G27" s="959"/>
    </row>
    <row r="28" spans="1:7" x14ac:dyDescent="0.25">
      <c r="A28" s="952"/>
      <c r="B28" s="962"/>
      <c r="C28" s="349">
        <v>0.9</v>
      </c>
      <c r="D28" s="349">
        <v>9.3000000000000007</v>
      </c>
      <c r="E28" s="349">
        <v>8.7739999999999991</v>
      </c>
      <c r="F28" s="350">
        <v>330</v>
      </c>
      <c r="G28" s="959"/>
    </row>
    <row r="29" spans="1:7" x14ac:dyDescent="0.25">
      <c r="A29" s="950" t="s">
        <v>59</v>
      </c>
      <c r="B29" s="960">
        <v>1047</v>
      </c>
      <c r="C29" s="351" t="s">
        <v>55</v>
      </c>
      <c r="D29" s="351">
        <v>5.4</v>
      </c>
      <c r="E29" s="352">
        <v>5.1580000000000004</v>
      </c>
      <c r="F29" s="353">
        <v>170</v>
      </c>
      <c r="G29" s="959"/>
    </row>
    <row r="30" spans="1:7" x14ac:dyDescent="0.25">
      <c r="A30" s="951"/>
      <c r="B30" s="961"/>
      <c r="C30" s="354">
        <v>0.55000000000000004</v>
      </c>
      <c r="D30" s="354">
        <v>5.9</v>
      </c>
      <c r="E30" s="355">
        <v>5.6349999999999998</v>
      </c>
      <c r="F30" s="356">
        <v>215</v>
      </c>
      <c r="G30" s="959"/>
    </row>
    <row r="31" spans="1:7" x14ac:dyDescent="0.25">
      <c r="A31" s="951"/>
      <c r="B31" s="961"/>
      <c r="C31" s="354">
        <v>0.65</v>
      </c>
      <c r="D31" s="354">
        <v>6.4</v>
      </c>
      <c r="E31" s="355">
        <v>6.0880000000000001</v>
      </c>
      <c r="F31" s="356">
        <v>230</v>
      </c>
      <c r="G31" s="959"/>
    </row>
    <row r="32" spans="1:7" x14ac:dyDescent="0.25">
      <c r="A32" s="951"/>
      <c r="B32" s="961"/>
      <c r="C32" s="354">
        <v>0.7</v>
      </c>
      <c r="D32" s="354">
        <v>7.4</v>
      </c>
      <c r="E32" s="355">
        <v>7.0679999999999996</v>
      </c>
      <c r="F32" s="356">
        <v>265</v>
      </c>
      <c r="G32" s="959"/>
    </row>
    <row r="33" spans="1:7" x14ac:dyDescent="0.25">
      <c r="A33" s="952"/>
      <c r="B33" s="962"/>
      <c r="C33" s="357">
        <v>0.8</v>
      </c>
      <c r="D33" s="357">
        <v>8.4</v>
      </c>
      <c r="E33" s="358">
        <v>8.0229999999999997</v>
      </c>
      <c r="F33" s="359">
        <v>292</v>
      </c>
      <c r="G33" s="959"/>
    </row>
    <row r="34" spans="1:7" x14ac:dyDescent="0.25">
      <c r="A34" s="956" t="s">
        <v>62</v>
      </c>
      <c r="B34" s="953">
        <v>902</v>
      </c>
      <c r="C34" s="164">
        <v>0.55000000000000004</v>
      </c>
      <c r="D34" s="164">
        <v>5.9</v>
      </c>
      <c r="E34" s="352">
        <v>6.5410000000000004</v>
      </c>
      <c r="F34" s="353">
        <v>245</v>
      </c>
      <c r="G34" s="959"/>
    </row>
    <row r="35" spans="1:7" x14ac:dyDescent="0.25">
      <c r="A35" s="957"/>
      <c r="B35" s="954"/>
      <c r="C35" s="165">
        <v>0.65</v>
      </c>
      <c r="D35" s="165">
        <v>6.4</v>
      </c>
      <c r="E35" s="355">
        <v>7.0670000000000002</v>
      </c>
      <c r="F35" s="356">
        <v>268</v>
      </c>
      <c r="G35" s="959"/>
    </row>
    <row r="36" spans="1:7" x14ac:dyDescent="0.25">
      <c r="A36" s="957"/>
      <c r="B36" s="954"/>
      <c r="C36" s="165">
        <v>0.7</v>
      </c>
      <c r="D36" s="165">
        <v>7.4</v>
      </c>
      <c r="E36" s="355">
        <v>8.2040000000000006</v>
      </c>
      <c r="F36" s="356">
        <v>305</v>
      </c>
      <c r="G36" s="959"/>
    </row>
    <row r="37" spans="1:7" x14ac:dyDescent="0.25">
      <c r="A37" s="957"/>
      <c r="B37" s="954"/>
      <c r="C37" s="165">
        <v>0.8</v>
      </c>
      <c r="D37" s="165">
        <v>8.4</v>
      </c>
      <c r="E37" s="355">
        <v>9.3130000000000006</v>
      </c>
      <c r="F37" s="356">
        <v>340</v>
      </c>
      <c r="G37" s="959"/>
    </row>
    <row r="38" spans="1:7" x14ac:dyDescent="0.25">
      <c r="A38" s="957"/>
      <c r="B38" s="954"/>
      <c r="C38" s="345">
        <v>0.9</v>
      </c>
      <c r="D38" s="345">
        <v>9.3000000000000007</v>
      </c>
      <c r="E38" s="355">
        <v>10.31</v>
      </c>
      <c r="F38" s="356">
        <v>380</v>
      </c>
      <c r="G38" s="959"/>
    </row>
    <row r="39" spans="1:7" x14ac:dyDescent="0.25">
      <c r="A39" s="958"/>
      <c r="B39" s="955"/>
      <c r="C39" s="360">
        <v>1</v>
      </c>
      <c r="D39" s="349">
        <v>10.3</v>
      </c>
      <c r="E39" s="358">
        <v>11.419</v>
      </c>
      <c r="F39" s="359">
        <v>415</v>
      </c>
      <c r="G39" s="959"/>
    </row>
    <row r="40" spans="1:7" x14ac:dyDescent="0.25">
      <c r="A40" s="950" t="s">
        <v>65</v>
      </c>
      <c r="B40" s="960">
        <v>800</v>
      </c>
      <c r="C40" s="164">
        <v>0.65</v>
      </c>
      <c r="D40" s="164">
        <v>6.4</v>
      </c>
      <c r="E40" s="352">
        <v>7.968</v>
      </c>
      <c r="F40" s="353">
        <v>300</v>
      </c>
      <c r="G40" s="959"/>
    </row>
    <row r="41" spans="1:7" x14ac:dyDescent="0.25">
      <c r="A41" s="951"/>
      <c r="B41" s="961"/>
      <c r="C41" s="165">
        <v>0.7</v>
      </c>
      <c r="D41" s="165">
        <v>7.4</v>
      </c>
      <c r="E41" s="355">
        <v>9.25</v>
      </c>
      <c r="F41" s="356">
        <v>345</v>
      </c>
      <c r="G41" s="959"/>
    </row>
    <row r="42" spans="1:7" x14ac:dyDescent="0.25">
      <c r="A42" s="951"/>
      <c r="B42" s="961"/>
      <c r="C42" s="165">
        <v>0.8</v>
      </c>
      <c r="D42" s="165">
        <v>8.4</v>
      </c>
      <c r="E42" s="355">
        <v>10.5</v>
      </c>
      <c r="F42" s="356">
        <v>389</v>
      </c>
      <c r="G42" s="959"/>
    </row>
    <row r="43" spans="1:7" x14ac:dyDescent="0.25">
      <c r="A43" s="951"/>
      <c r="B43" s="961"/>
      <c r="C43" s="345">
        <v>0.9</v>
      </c>
      <c r="D43" s="345">
        <v>9.3000000000000007</v>
      </c>
      <c r="E43" s="355">
        <v>11.625</v>
      </c>
      <c r="F43" s="356">
        <v>437</v>
      </c>
      <c r="G43" s="959"/>
    </row>
    <row r="44" spans="1:7" x14ac:dyDescent="0.25">
      <c r="A44" s="952"/>
      <c r="B44" s="962"/>
      <c r="C44" s="360">
        <v>1</v>
      </c>
      <c r="D44" s="349">
        <v>10.3</v>
      </c>
      <c r="E44" s="358">
        <v>12.875</v>
      </c>
      <c r="F44" s="359">
        <v>470</v>
      </c>
      <c r="G44" s="959"/>
    </row>
    <row r="45" spans="1:7" x14ac:dyDescent="0.25">
      <c r="A45" s="956" t="s">
        <v>67</v>
      </c>
      <c r="B45" s="953">
        <v>1250</v>
      </c>
      <c r="C45" s="164">
        <v>0.4</v>
      </c>
      <c r="D45" s="164">
        <v>4.4000000000000004</v>
      </c>
      <c r="E45" s="352">
        <v>3.52</v>
      </c>
      <c r="F45" s="353">
        <v>130</v>
      </c>
      <c r="G45" s="959"/>
    </row>
    <row r="46" spans="1:7" x14ac:dyDescent="0.25">
      <c r="A46" s="957"/>
      <c r="B46" s="954"/>
      <c r="C46" s="165" t="s">
        <v>55</v>
      </c>
      <c r="D46" s="165">
        <v>5.4</v>
      </c>
      <c r="E46" s="355">
        <v>4.32</v>
      </c>
      <c r="F46" s="356">
        <v>140</v>
      </c>
      <c r="G46" s="959"/>
    </row>
    <row r="47" spans="1:7" x14ac:dyDescent="0.25">
      <c r="A47" s="957"/>
      <c r="B47" s="954"/>
      <c r="C47" s="165">
        <v>0.55000000000000004</v>
      </c>
      <c r="D47" s="165">
        <v>5.9</v>
      </c>
      <c r="E47" s="355">
        <v>4.72</v>
      </c>
      <c r="F47" s="356">
        <v>180</v>
      </c>
      <c r="G47" s="959"/>
    </row>
    <row r="48" spans="1:7" x14ac:dyDescent="0.25">
      <c r="A48" s="957"/>
      <c r="B48" s="954"/>
      <c r="C48" s="165">
        <v>0.65</v>
      </c>
      <c r="D48" s="165">
        <v>6.4</v>
      </c>
      <c r="E48" s="355">
        <v>5.0999999999999996</v>
      </c>
      <c r="F48" s="356">
        <v>190</v>
      </c>
      <c r="G48" s="959"/>
    </row>
    <row r="49" spans="1:7" x14ac:dyDescent="0.25">
      <c r="A49" s="957"/>
      <c r="B49" s="954"/>
      <c r="C49" s="165">
        <v>0.7</v>
      </c>
      <c r="D49" s="165">
        <v>7.4</v>
      </c>
      <c r="E49" s="355">
        <v>5.92</v>
      </c>
      <c r="F49" s="356">
        <v>220</v>
      </c>
      <c r="G49" s="959"/>
    </row>
    <row r="50" spans="1:7" x14ac:dyDescent="0.25">
      <c r="A50" s="957"/>
      <c r="B50" s="954"/>
      <c r="C50" s="345">
        <v>0.8</v>
      </c>
      <c r="D50" s="165">
        <v>8.4</v>
      </c>
      <c r="E50" s="355">
        <v>6.72</v>
      </c>
      <c r="F50" s="356">
        <v>249</v>
      </c>
      <c r="G50" s="959"/>
    </row>
    <row r="51" spans="1:7" x14ac:dyDescent="0.25">
      <c r="A51" s="957"/>
      <c r="B51" s="954"/>
      <c r="C51" s="345">
        <v>0.9</v>
      </c>
      <c r="D51" s="345">
        <v>9.3000000000000007</v>
      </c>
      <c r="E51" s="355">
        <v>7.44</v>
      </c>
      <c r="F51" s="356">
        <v>280</v>
      </c>
      <c r="G51" s="959"/>
    </row>
    <row r="52" spans="1:7" x14ac:dyDescent="0.25">
      <c r="A52" s="957"/>
      <c r="B52" s="954"/>
      <c r="C52" s="345">
        <v>1</v>
      </c>
      <c r="D52" s="345">
        <v>10.3</v>
      </c>
      <c r="E52" s="355">
        <v>8.42</v>
      </c>
      <c r="F52" s="356">
        <v>300</v>
      </c>
      <c r="G52" s="959"/>
    </row>
    <row r="53" spans="1:7" x14ac:dyDescent="0.25">
      <c r="A53" s="958"/>
      <c r="B53" s="955"/>
      <c r="C53" s="349">
        <v>1.2</v>
      </c>
      <c r="D53" s="349">
        <v>12.3</v>
      </c>
      <c r="E53" s="358">
        <v>9.84</v>
      </c>
      <c r="F53" s="359">
        <v>359</v>
      </c>
      <c r="G53" s="959"/>
    </row>
  </sheetData>
  <mergeCells count="19">
    <mergeCell ref="B34:B39"/>
    <mergeCell ref="A34:A39"/>
    <mergeCell ref="B40:B44"/>
    <mergeCell ref="A40:A44"/>
    <mergeCell ref="B45:B53"/>
    <mergeCell ref="A45:A53"/>
    <mergeCell ref="G1:G53"/>
    <mergeCell ref="B2:B6"/>
    <mergeCell ref="A2:A6"/>
    <mergeCell ref="A7:A11"/>
    <mergeCell ref="B7:B11"/>
    <mergeCell ref="B12:B17"/>
    <mergeCell ref="A12:A17"/>
    <mergeCell ref="B18:B22"/>
    <mergeCell ref="A18:A22"/>
    <mergeCell ref="A23:A28"/>
    <mergeCell ref="B23:B28"/>
    <mergeCell ref="B29:B33"/>
    <mergeCell ref="A29:A33"/>
  </mergeCells>
  <pageMargins left="0.70866141732283472" right="0.31496062992125984" top="1.4566929133858268" bottom="0.23622047244094491" header="0.31496062992125984" footer="0.15748031496062992"/>
  <pageSetup paperSize="9" scale="89" orientation="portrait" horizontalDpi="300" verticalDpi="300" r:id="rId1"/>
  <headerFooter>
    <oddHeader>&amp;L&amp;"-,полужирный"&amp;12&amp;U&amp;KC00000Соглашение - всегда успех!&amp;CПРОФЛИСТ ОЦИНКОВАННЫЙ&amp;R&amp;G</oddHeader>
    <oddFooter>&amp;Cг.Новокузнецк, ул.Производственная, д.9, оф.13тел./ф.(3843) 930-125 e-mail:   td-аccord@mail.ru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34"/>
  <sheetViews>
    <sheetView zoomScaleSheetLayoutView="80" workbookViewId="0">
      <selection activeCell="E18" sqref="E18"/>
    </sheetView>
  </sheetViews>
  <sheetFormatPr defaultRowHeight="15" x14ac:dyDescent="0.25"/>
  <cols>
    <col min="1" max="1" width="3.140625" style="41" bestFit="1" customWidth="1"/>
    <col min="2" max="2" width="36.28515625" style="41" customWidth="1"/>
    <col min="3" max="3" width="13.7109375" style="47" customWidth="1"/>
    <col min="4" max="4" width="11.85546875" style="41" bestFit="1" customWidth="1"/>
    <col min="5" max="5" width="15.5703125" style="39" customWidth="1"/>
    <col min="6" max="6" width="13.7109375" style="39" customWidth="1"/>
    <col min="7" max="7" width="11.5703125" style="40" customWidth="1"/>
    <col min="8" max="8" width="12.28515625" style="40" customWidth="1"/>
    <col min="9" max="9" width="12.42578125" style="41" customWidth="1"/>
    <col min="10" max="10" width="11.42578125" style="41" customWidth="1"/>
    <col min="11" max="11" width="14.140625" style="41" customWidth="1"/>
    <col min="12" max="17" width="12.85546875" style="41" customWidth="1"/>
    <col min="18" max="18" width="12.140625" style="41" customWidth="1"/>
    <col min="19" max="16384" width="9.140625" style="41"/>
  </cols>
  <sheetData>
    <row r="1" spans="1:18" ht="23.25" customHeight="1" x14ac:dyDescent="0.3">
      <c r="A1" s="979" t="s">
        <v>495</v>
      </c>
      <c r="B1" s="980"/>
      <c r="C1" s="980"/>
      <c r="D1" s="980"/>
      <c r="E1" s="980"/>
      <c r="F1" s="980"/>
      <c r="G1" s="980"/>
      <c r="H1" s="980"/>
      <c r="I1" s="980"/>
      <c r="J1" s="980"/>
      <c r="K1" s="980"/>
      <c r="L1" s="980"/>
      <c r="M1" s="980"/>
      <c r="N1" s="980"/>
      <c r="O1" s="980"/>
      <c r="P1" s="980"/>
      <c r="Q1" s="980"/>
      <c r="R1" s="980"/>
    </row>
    <row r="2" spans="1:18" ht="4.5" customHeight="1" x14ac:dyDescent="0.25">
      <c r="A2" s="89"/>
      <c r="B2" s="90"/>
      <c r="C2" s="281"/>
      <c r="D2" s="90"/>
      <c r="E2" s="58"/>
      <c r="F2" s="58"/>
      <c r="G2" s="91"/>
      <c r="H2" s="91"/>
      <c r="I2" s="90"/>
      <c r="J2" s="90"/>
      <c r="K2" s="90"/>
      <c r="L2" s="90"/>
      <c r="M2" s="90"/>
      <c r="N2" s="90"/>
      <c r="O2" s="90"/>
      <c r="P2" s="90"/>
      <c r="Q2" s="90"/>
      <c r="R2" s="90"/>
    </row>
    <row r="3" spans="1:18" s="47" customFormat="1" ht="30" customHeight="1" x14ac:dyDescent="0.25">
      <c r="A3" s="900" t="s">
        <v>103</v>
      </c>
      <c r="B3" s="268" t="s">
        <v>69</v>
      </c>
      <c r="C3" s="946" t="s">
        <v>106</v>
      </c>
      <c r="D3" s="946" t="s">
        <v>13</v>
      </c>
      <c r="E3" s="969" t="s">
        <v>70</v>
      </c>
      <c r="F3" s="969"/>
      <c r="G3" s="969"/>
      <c r="H3" s="969"/>
      <c r="I3" s="969"/>
      <c r="J3" s="969"/>
      <c r="K3" s="969" t="s">
        <v>76</v>
      </c>
      <c r="L3" s="969"/>
      <c r="M3" s="969" t="s">
        <v>79</v>
      </c>
      <c r="N3" s="969"/>
      <c r="O3" s="969"/>
      <c r="P3" s="969"/>
      <c r="Q3" s="969"/>
      <c r="R3" s="279" t="s">
        <v>478</v>
      </c>
    </row>
    <row r="4" spans="1:18" ht="30" x14ac:dyDescent="0.25">
      <c r="A4" s="900"/>
      <c r="B4" s="48" t="s">
        <v>44</v>
      </c>
      <c r="C4" s="947"/>
      <c r="D4" s="947"/>
      <c r="E4" s="49" t="s">
        <v>71</v>
      </c>
      <c r="F4" s="49" t="s">
        <v>72</v>
      </c>
      <c r="G4" s="49" t="s">
        <v>73</v>
      </c>
      <c r="H4" s="49" t="s">
        <v>75</v>
      </c>
      <c r="I4" s="49" t="s">
        <v>477</v>
      </c>
      <c r="J4" s="49" t="s">
        <v>74</v>
      </c>
      <c r="K4" s="49" t="s">
        <v>77</v>
      </c>
      <c r="L4" s="49" t="s">
        <v>78</v>
      </c>
      <c r="M4" s="969" t="s">
        <v>80</v>
      </c>
      <c r="N4" s="969"/>
      <c r="O4" s="969"/>
      <c r="P4" s="969"/>
      <c r="Q4" s="969"/>
      <c r="R4" s="49" t="s">
        <v>80</v>
      </c>
    </row>
    <row r="5" spans="1:18" x14ac:dyDescent="0.25">
      <c r="A5" s="900"/>
      <c r="B5" s="48" t="s">
        <v>51</v>
      </c>
      <c r="C5" s="947"/>
      <c r="D5" s="947"/>
      <c r="E5" s="50">
        <v>0.5</v>
      </c>
      <c r="F5" s="49">
        <v>0.5</v>
      </c>
      <c r="G5" s="50">
        <v>0.5</v>
      </c>
      <c r="H5" s="50">
        <v>0.5</v>
      </c>
      <c r="I5" s="50">
        <v>0.5</v>
      </c>
      <c r="J5" s="50">
        <v>0.5</v>
      </c>
      <c r="K5" s="50">
        <v>0.5</v>
      </c>
      <c r="L5" s="50" t="s">
        <v>105</v>
      </c>
      <c r="M5" s="50" t="s">
        <v>55</v>
      </c>
      <c r="N5" s="50">
        <v>0.7</v>
      </c>
      <c r="O5" s="50">
        <v>0.8</v>
      </c>
      <c r="P5" s="50">
        <v>0.9</v>
      </c>
      <c r="Q5" s="280">
        <v>1</v>
      </c>
      <c r="R5" s="280">
        <v>0.4</v>
      </c>
    </row>
    <row r="6" spans="1:18" x14ac:dyDescent="0.25">
      <c r="A6" s="901"/>
      <c r="B6" s="48" t="s">
        <v>81</v>
      </c>
      <c r="C6" s="947"/>
      <c r="D6" s="947"/>
      <c r="E6" s="50" t="s">
        <v>385</v>
      </c>
      <c r="F6" s="49" t="s">
        <v>476</v>
      </c>
      <c r="G6" s="50">
        <v>10</v>
      </c>
      <c r="H6" s="50">
        <v>10</v>
      </c>
      <c r="I6" s="50">
        <v>10</v>
      </c>
      <c r="J6" s="50">
        <v>10</v>
      </c>
      <c r="K6" s="50">
        <v>10</v>
      </c>
      <c r="L6" s="50">
        <v>3</v>
      </c>
      <c r="M6" s="50">
        <v>1</v>
      </c>
      <c r="N6" s="50">
        <v>1</v>
      </c>
      <c r="O6" s="50">
        <v>1</v>
      </c>
      <c r="P6" s="50">
        <v>1</v>
      </c>
      <c r="Q6" s="50">
        <v>1</v>
      </c>
      <c r="R6" s="280">
        <v>1</v>
      </c>
    </row>
    <row r="7" spans="1:18" ht="4.5" customHeight="1" x14ac:dyDescent="0.25">
      <c r="A7" s="970"/>
      <c r="B7" s="971"/>
      <c r="C7" s="971"/>
      <c r="D7" s="971"/>
      <c r="E7" s="971"/>
      <c r="F7" s="971"/>
      <c r="G7" s="971"/>
      <c r="H7" s="971"/>
      <c r="I7" s="971"/>
      <c r="J7" s="971"/>
      <c r="K7" s="971"/>
      <c r="L7" s="971"/>
      <c r="M7" s="971"/>
      <c r="N7" s="971"/>
      <c r="O7" s="971"/>
      <c r="P7" s="971"/>
      <c r="Q7" s="971"/>
      <c r="R7" s="972"/>
    </row>
    <row r="8" spans="1:18" x14ac:dyDescent="0.25">
      <c r="A8" s="64">
        <v>2</v>
      </c>
      <c r="B8" s="269" t="s">
        <v>492</v>
      </c>
      <c r="C8" s="270">
        <v>1250</v>
      </c>
      <c r="D8" s="54" t="s">
        <v>87</v>
      </c>
      <c r="E8" s="270">
        <v>580</v>
      </c>
      <c r="F8" s="270">
        <v>420</v>
      </c>
      <c r="G8" s="270">
        <v>410</v>
      </c>
      <c r="H8" s="270">
        <v>410</v>
      </c>
      <c r="I8" s="270">
        <v>440</v>
      </c>
      <c r="J8" s="270">
        <v>420</v>
      </c>
      <c r="K8" s="270">
        <v>265</v>
      </c>
      <c r="L8" s="270">
        <v>285</v>
      </c>
      <c r="M8" s="270">
        <v>225</v>
      </c>
      <c r="N8" s="270">
        <v>385</v>
      </c>
      <c r="O8" s="270">
        <v>440</v>
      </c>
      <c r="P8" s="270">
        <v>500</v>
      </c>
      <c r="Q8" s="270">
        <v>540</v>
      </c>
      <c r="R8" s="270">
        <v>205</v>
      </c>
    </row>
    <row r="9" spans="1:18" x14ac:dyDescent="0.25">
      <c r="A9" s="64">
        <v>3</v>
      </c>
      <c r="B9" s="269" t="s">
        <v>479</v>
      </c>
      <c r="C9" s="270">
        <v>1200</v>
      </c>
      <c r="D9" s="54" t="s">
        <v>87</v>
      </c>
      <c r="E9" s="270">
        <v>585</v>
      </c>
      <c r="F9" s="270">
        <v>430</v>
      </c>
      <c r="G9" s="270">
        <v>420</v>
      </c>
      <c r="H9" s="270">
        <v>420</v>
      </c>
      <c r="I9" s="270">
        <v>440</v>
      </c>
      <c r="J9" s="270">
        <v>420</v>
      </c>
      <c r="K9" s="270">
        <v>275</v>
      </c>
      <c r="L9" s="270">
        <v>285</v>
      </c>
      <c r="M9" s="270">
        <v>235</v>
      </c>
      <c r="N9" s="270">
        <v>400</v>
      </c>
      <c r="O9" s="270">
        <v>440</v>
      </c>
      <c r="P9" s="270" t="s">
        <v>491</v>
      </c>
      <c r="Q9" s="270" t="s">
        <v>491</v>
      </c>
      <c r="R9" s="270">
        <v>215</v>
      </c>
    </row>
    <row r="10" spans="1:18" x14ac:dyDescent="0.25">
      <c r="A10" s="64">
        <v>6</v>
      </c>
      <c r="B10" s="269" t="s">
        <v>480</v>
      </c>
      <c r="C10" s="270">
        <v>1150</v>
      </c>
      <c r="D10" s="54" t="s">
        <v>87</v>
      </c>
      <c r="E10" s="270">
        <v>605</v>
      </c>
      <c r="F10" s="270">
        <v>440</v>
      </c>
      <c r="G10" s="270">
        <v>430</v>
      </c>
      <c r="H10" s="270">
        <v>430</v>
      </c>
      <c r="I10" s="270">
        <v>460</v>
      </c>
      <c r="J10" s="270">
        <v>440</v>
      </c>
      <c r="K10" s="270">
        <v>275</v>
      </c>
      <c r="L10" s="270">
        <v>295</v>
      </c>
      <c r="M10" s="270">
        <v>235</v>
      </c>
      <c r="N10" s="270">
        <v>415</v>
      </c>
      <c r="O10" s="270">
        <v>480</v>
      </c>
      <c r="P10" s="270" t="s">
        <v>491</v>
      </c>
      <c r="Q10" s="270" t="s">
        <v>491</v>
      </c>
      <c r="R10" s="270">
        <v>215</v>
      </c>
    </row>
    <row r="11" spans="1:18" x14ac:dyDescent="0.25">
      <c r="A11" s="64">
        <v>8</v>
      </c>
      <c r="B11" s="269" t="s">
        <v>481</v>
      </c>
      <c r="C11" s="47">
        <v>1150</v>
      </c>
      <c r="D11" s="54" t="s">
        <v>87</v>
      </c>
      <c r="E11" s="270">
        <v>605</v>
      </c>
      <c r="F11" s="270">
        <v>440</v>
      </c>
      <c r="G11" s="270">
        <v>430</v>
      </c>
      <c r="H11" s="270">
        <v>430</v>
      </c>
      <c r="I11" s="270">
        <v>460</v>
      </c>
      <c r="J11" s="270">
        <v>440</v>
      </c>
      <c r="K11" s="270">
        <v>275</v>
      </c>
      <c r="L11" s="270">
        <v>295</v>
      </c>
      <c r="M11" s="270">
        <v>235</v>
      </c>
      <c r="N11" s="270">
        <v>415</v>
      </c>
      <c r="O11" s="270">
        <v>480</v>
      </c>
      <c r="P11" s="270" t="s">
        <v>491</v>
      </c>
      <c r="Q11" s="270" t="s">
        <v>491</v>
      </c>
      <c r="R11" s="270">
        <v>215</v>
      </c>
    </row>
    <row r="12" spans="1:18" x14ac:dyDescent="0.25">
      <c r="A12" s="64">
        <v>9</v>
      </c>
      <c r="B12" s="269" t="s">
        <v>482</v>
      </c>
      <c r="C12" s="270">
        <v>1110</v>
      </c>
      <c r="D12" s="54" t="s">
        <v>87</v>
      </c>
      <c r="E12" s="270">
        <v>615</v>
      </c>
      <c r="F12" s="270">
        <v>450</v>
      </c>
      <c r="G12" s="270">
        <v>440</v>
      </c>
      <c r="H12" s="270">
        <v>440</v>
      </c>
      <c r="I12" s="270">
        <v>460</v>
      </c>
      <c r="J12" s="270">
        <v>440</v>
      </c>
      <c r="K12" s="270">
        <v>285</v>
      </c>
      <c r="L12" s="270">
        <v>295</v>
      </c>
      <c r="M12" s="270">
        <v>245</v>
      </c>
      <c r="N12" s="270">
        <v>415</v>
      </c>
      <c r="O12" s="270">
        <v>480</v>
      </c>
      <c r="P12" s="270" t="s">
        <v>491</v>
      </c>
      <c r="Q12" s="270" t="s">
        <v>491</v>
      </c>
      <c r="R12" s="270" t="s">
        <v>491</v>
      </c>
    </row>
    <row r="13" spans="1:18" x14ac:dyDescent="0.25">
      <c r="A13" s="64">
        <v>11</v>
      </c>
      <c r="B13" s="269" t="s">
        <v>493</v>
      </c>
      <c r="C13" s="270">
        <v>1051</v>
      </c>
      <c r="D13" s="54" t="s">
        <v>87</v>
      </c>
      <c r="E13" s="270">
        <v>660</v>
      </c>
      <c r="F13" s="270">
        <v>480</v>
      </c>
      <c r="G13" s="270">
        <v>470</v>
      </c>
      <c r="H13" s="270">
        <v>470</v>
      </c>
      <c r="I13" s="270">
        <v>500</v>
      </c>
      <c r="J13" s="270">
        <v>480</v>
      </c>
      <c r="K13" s="270">
        <v>300</v>
      </c>
      <c r="L13" s="270">
        <v>320</v>
      </c>
      <c r="M13" s="270">
        <v>257</v>
      </c>
      <c r="N13" s="270">
        <v>450</v>
      </c>
      <c r="O13" s="270">
        <v>520</v>
      </c>
      <c r="P13" s="270" t="s">
        <v>491</v>
      </c>
      <c r="Q13" s="270" t="s">
        <v>491</v>
      </c>
      <c r="R13" s="270">
        <v>237</v>
      </c>
    </row>
    <row r="14" spans="1:18" x14ac:dyDescent="0.25">
      <c r="A14" s="64">
        <v>12</v>
      </c>
      <c r="B14" s="269" t="s">
        <v>483</v>
      </c>
      <c r="C14" s="270">
        <v>1076</v>
      </c>
      <c r="D14" s="54" t="s">
        <v>87</v>
      </c>
      <c r="E14" s="270">
        <v>670</v>
      </c>
      <c r="F14" s="270">
        <v>490</v>
      </c>
      <c r="G14" s="270">
        <v>480</v>
      </c>
      <c r="H14" s="270">
        <v>480</v>
      </c>
      <c r="I14" s="270">
        <v>500</v>
      </c>
      <c r="J14" s="270">
        <v>480</v>
      </c>
      <c r="K14" s="270">
        <v>310</v>
      </c>
      <c r="L14" s="270">
        <v>320</v>
      </c>
      <c r="M14" s="270">
        <v>267</v>
      </c>
      <c r="N14" s="270">
        <v>450</v>
      </c>
      <c r="O14" s="270">
        <v>520</v>
      </c>
      <c r="P14" s="270">
        <v>595</v>
      </c>
      <c r="Q14" s="270" t="s">
        <v>491</v>
      </c>
      <c r="R14" s="270" t="s">
        <v>491</v>
      </c>
    </row>
    <row r="15" spans="1:18" x14ac:dyDescent="0.25">
      <c r="A15" s="64">
        <v>13</v>
      </c>
      <c r="B15" s="269" t="s">
        <v>484</v>
      </c>
      <c r="C15" s="270">
        <v>1060</v>
      </c>
      <c r="D15" s="54" t="s">
        <v>87</v>
      </c>
      <c r="E15" s="270">
        <v>670</v>
      </c>
      <c r="F15" s="270">
        <v>490</v>
      </c>
      <c r="G15" s="270">
        <v>480</v>
      </c>
      <c r="H15" s="270">
        <v>480</v>
      </c>
      <c r="I15" s="270">
        <v>500</v>
      </c>
      <c r="J15" s="270">
        <v>480</v>
      </c>
      <c r="K15" s="270">
        <v>310</v>
      </c>
      <c r="L15" s="270">
        <v>320</v>
      </c>
      <c r="M15" s="270">
        <v>267</v>
      </c>
      <c r="N15" s="270">
        <v>450</v>
      </c>
      <c r="O15" s="270">
        <v>520</v>
      </c>
      <c r="P15" s="270">
        <v>595</v>
      </c>
      <c r="Q15" s="270" t="s">
        <v>491</v>
      </c>
      <c r="R15" s="270" t="s">
        <v>491</v>
      </c>
    </row>
    <row r="16" spans="1:18" x14ac:dyDescent="0.25">
      <c r="A16" s="64">
        <v>14</v>
      </c>
      <c r="B16" s="269" t="s">
        <v>485</v>
      </c>
      <c r="C16" s="270">
        <v>1047</v>
      </c>
      <c r="D16" s="54" t="s">
        <v>87</v>
      </c>
      <c r="E16" s="270" t="s">
        <v>491</v>
      </c>
      <c r="F16" s="270">
        <v>490</v>
      </c>
      <c r="G16" s="270">
        <v>480</v>
      </c>
      <c r="H16" s="270">
        <v>480</v>
      </c>
      <c r="I16" s="270">
        <v>500</v>
      </c>
      <c r="J16" s="270">
        <v>480</v>
      </c>
      <c r="K16" s="270">
        <v>310</v>
      </c>
      <c r="L16" s="270">
        <v>320</v>
      </c>
      <c r="M16" s="270">
        <v>267</v>
      </c>
      <c r="N16" s="270">
        <v>450</v>
      </c>
      <c r="O16" s="270">
        <v>520</v>
      </c>
      <c r="P16" s="270">
        <v>595</v>
      </c>
      <c r="Q16" s="270" t="s">
        <v>491</v>
      </c>
      <c r="R16" s="270" t="s">
        <v>491</v>
      </c>
    </row>
    <row r="17" spans="1:18" x14ac:dyDescent="0.25">
      <c r="A17" s="64">
        <v>15</v>
      </c>
      <c r="B17" s="57" t="s">
        <v>486</v>
      </c>
      <c r="C17" s="270">
        <v>902</v>
      </c>
      <c r="D17" s="54" t="s">
        <v>87</v>
      </c>
      <c r="E17" s="270" t="s">
        <v>491</v>
      </c>
      <c r="F17" s="270">
        <v>570</v>
      </c>
      <c r="G17" s="270">
        <v>560</v>
      </c>
      <c r="H17" s="270">
        <v>560</v>
      </c>
      <c r="I17" s="270">
        <v>585</v>
      </c>
      <c r="J17" s="270">
        <v>560</v>
      </c>
      <c r="K17" s="270">
        <v>365</v>
      </c>
      <c r="L17" s="270">
        <v>380</v>
      </c>
      <c r="M17" s="270">
        <v>267</v>
      </c>
      <c r="N17" s="270">
        <v>530</v>
      </c>
      <c r="O17" s="270">
        <v>610</v>
      </c>
      <c r="P17" s="270">
        <v>700</v>
      </c>
      <c r="Q17" s="270">
        <v>760</v>
      </c>
      <c r="R17" s="270" t="s">
        <v>491</v>
      </c>
    </row>
    <row r="18" spans="1:18" x14ac:dyDescent="0.25">
      <c r="A18" s="64">
        <v>16</v>
      </c>
      <c r="B18" s="57" t="s">
        <v>487</v>
      </c>
      <c r="C18" s="270">
        <v>800</v>
      </c>
      <c r="D18" s="54" t="s">
        <v>87</v>
      </c>
      <c r="E18" s="270" t="s">
        <v>491</v>
      </c>
      <c r="F18" s="270" t="s">
        <v>491</v>
      </c>
      <c r="G18" s="270" t="s">
        <v>491</v>
      </c>
      <c r="H18" s="270" t="s">
        <v>491</v>
      </c>
      <c r="I18" s="270" t="s">
        <v>491</v>
      </c>
      <c r="J18" s="270" t="s">
        <v>491</v>
      </c>
      <c r="K18" s="270" t="s">
        <v>491</v>
      </c>
      <c r="L18" s="270" t="s">
        <v>491</v>
      </c>
      <c r="M18" s="270" t="s">
        <v>491</v>
      </c>
      <c r="N18" s="270">
        <v>600</v>
      </c>
      <c r="O18" s="270">
        <v>690</v>
      </c>
      <c r="P18" s="270">
        <v>790</v>
      </c>
      <c r="Q18" s="270">
        <v>855</v>
      </c>
      <c r="R18" s="270" t="s">
        <v>491</v>
      </c>
    </row>
    <row r="19" spans="1:18" x14ac:dyDescent="0.25">
      <c r="A19" s="64">
        <v>17</v>
      </c>
      <c r="B19" s="57" t="s">
        <v>488</v>
      </c>
      <c r="C19" s="270">
        <v>646</v>
      </c>
      <c r="D19" s="54" t="s">
        <v>87</v>
      </c>
      <c r="E19" s="270" t="s">
        <v>491</v>
      </c>
      <c r="F19" s="270" t="s">
        <v>491</v>
      </c>
      <c r="G19" s="270" t="s">
        <v>491</v>
      </c>
      <c r="H19" s="270" t="s">
        <v>491</v>
      </c>
      <c r="I19" s="270" t="s">
        <v>491</v>
      </c>
      <c r="J19" s="270" t="s">
        <v>491</v>
      </c>
      <c r="K19" s="270" t="s">
        <v>491</v>
      </c>
      <c r="L19" s="270" t="s">
        <v>491</v>
      </c>
      <c r="M19" s="270" t="s">
        <v>491</v>
      </c>
      <c r="N19" s="270">
        <v>712</v>
      </c>
      <c r="O19" s="270">
        <v>796</v>
      </c>
      <c r="P19" s="270">
        <v>890</v>
      </c>
      <c r="Q19" s="270">
        <v>960</v>
      </c>
      <c r="R19" s="270" t="s">
        <v>491</v>
      </c>
    </row>
    <row r="20" spans="1:18" x14ac:dyDescent="0.25">
      <c r="A20" s="64">
        <v>18</v>
      </c>
      <c r="B20" s="57" t="s">
        <v>489</v>
      </c>
      <c r="C20" s="270">
        <v>807</v>
      </c>
      <c r="D20" s="54" t="s">
        <v>87</v>
      </c>
      <c r="E20" s="270" t="s">
        <v>491</v>
      </c>
      <c r="F20" s="270" t="s">
        <v>491</v>
      </c>
      <c r="G20" s="270" t="s">
        <v>491</v>
      </c>
      <c r="H20" s="270" t="s">
        <v>491</v>
      </c>
      <c r="I20" s="270" t="s">
        <v>491</v>
      </c>
      <c r="J20" s="270" t="s">
        <v>491</v>
      </c>
      <c r="K20" s="270" t="s">
        <v>491</v>
      </c>
      <c r="L20" s="270" t="s">
        <v>491</v>
      </c>
      <c r="M20" s="270" t="s">
        <v>491</v>
      </c>
      <c r="N20" s="270">
        <v>690</v>
      </c>
      <c r="O20" s="270">
        <v>750</v>
      </c>
      <c r="P20" s="270">
        <v>815</v>
      </c>
      <c r="Q20" s="270">
        <v>900</v>
      </c>
      <c r="R20" s="270" t="s">
        <v>491</v>
      </c>
    </row>
    <row r="21" spans="1:18" x14ac:dyDescent="0.25">
      <c r="A21" s="64">
        <v>19</v>
      </c>
      <c r="B21" s="57" t="s">
        <v>490</v>
      </c>
      <c r="C21" s="270"/>
      <c r="D21" s="54" t="s">
        <v>87</v>
      </c>
      <c r="E21" s="905">
        <v>140</v>
      </c>
      <c r="F21" s="903"/>
      <c r="G21" s="903"/>
      <c r="H21" s="903"/>
      <c r="I21" s="903"/>
      <c r="J21" s="903"/>
      <c r="K21" s="903"/>
      <c r="L21" s="903"/>
      <c r="M21" s="903"/>
      <c r="N21" s="903"/>
      <c r="O21" s="903"/>
      <c r="P21" s="903"/>
      <c r="Q21" s="903"/>
      <c r="R21" s="906"/>
    </row>
    <row r="22" spans="1:18" ht="15.75" thickBot="1" x14ac:dyDescent="0.3">
      <c r="A22" s="64">
        <v>20</v>
      </c>
      <c r="B22" s="67" t="s">
        <v>101</v>
      </c>
      <c r="C22" s="270"/>
      <c r="D22" s="54" t="s">
        <v>87</v>
      </c>
      <c r="E22" s="905">
        <v>10</v>
      </c>
      <c r="F22" s="903"/>
      <c r="G22" s="903"/>
      <c r="H22" s="903"/>
      <c r="I22" s="903"/>
      <c r="J22" s="903"/>
      <c r="K22" s="903"/>
      <c r="L22" s="903"/>
      <c r="M22" s="903"/>
      <c r="N22" s="903"/>
      <c r="O22" s="903"/>
      <c r="P22" s="903"/>
      <c r="Q22" s="903"/>
      <c r="R22" s="906"/>
    </row>
    <row r="23" spans="1:18" ht="7.5" customHeight="1" x14ac:dyDescent="0.25"/>
    <row r="24" spans="1:18" ht="75.75" customHeight="1" x14ac:dyDescent="0.25">
      <c r="A24" s="911" t="s">
        <v>494</v>
      </c>
      <c r="B24" s="912"/>
      <c r="C24" s="912"/>
      <c r="D24" s="912"/>
      <c r="E24" s="912"/>
      <c r="F24" s="912"/>
      <c r="G24" s="912"/>
      <c r="H24" s="912"/>
      <c r="I24" s="912"/>
      <c r="J24" s="912"/>
      <c r="K24" s="912"/>
      <c r="L24" s="912"/>
      <c r="M24" s="912"/>
      <c r="N24" s="912"/>
      <c r="O24" s="912"/>
      <c r="P24" s="912"/>
      <c r="Q24" s="912"/>
    </row>
    <row r="25" spans="1:18" x14ac:dyDescent="0.25">
      <c r="A25" s="282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</row>
    <row r="26" spans="1:18" x14ac:dyDescent="0.25">
      <c r="A26" s="282"/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</row>
    <row r="27" spans="1:18" x14ac:dyDescent="0.25">
      <c r="A27" s="271"/>
      <c r="B27" s="271"/>
      <c r="C27" s="276"/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</row>
    <row r="28" spans="1:18" ht="42.75" customHeight="1" x14ac:dyDescent="0.25">
      <c r="A28" s="978" t="s">
        <v>506</v>
      </c>
      <c r="B28" s="978"/>
      <c r="C28" s="978"/>
      <c r="D28" s="978"/>
      <c r="E28" s="978"/>
      <c r="F28" s="978"/>
      <c r="G28" s="978"/>
      <c r="H28" s="978"/>
      <c r="I28" s="978"/>
      <c r="J28" s="978"/>
      <c r="K28" s="271"/>
      <c r="L28" s="271"/>
      <c r="M28" s="271"/>
      <c r="N28" s="271"/>
      <c r="O28" s="271"/>
      <c r="P28" s="271"/>
      <c r="Q28" s="271"/>
    </row>
    <row r="29" spans="1:18" ht="4.5" customHeight="1" x14ac:dyDescent="0.25">
      <c r="A29" s="977"/>
      <c r="B29" s="977"/>
      <c r="C29" s="977"/>
      <c r="D29" s="977"/>
      <c r="E29" s="977"/>
      <c r="F29" s="977"/>
      <c r="G29" s="977"/>
      <c r="H29" s="977"/>
      <c r="I29" s="977"/>
      <c r="J29" s="977"/>
      <c r="K29" s="271"/>
      <c r="L29" s="271"/>
      <c r="M29" s="271"/>
      <c r="N29" s="271"/>
      <c r="O29" s="271"/>
      <c r="P29" s="271"/>
      <c r="Q29" s="271"/>
    </row>
    <row r="30" spans="1:18" s="283" customFormat="1" ht="44.25" customHeight="1" x14ac:dyDescent="0.25">
      <c r="A30" s="49" t="s">
        <v>103</v>
      </c>
      <c r="B30" s="49" t="s">
        <v>0</v>
      </c>
      <c r="C30" s="49" t="s">
        <v>496</v>
      </c>
      <c r="D30" s="49" t="s">
        <v>497</v>
      </c>
      <c r="E30" s="49" t="s">
        <v>503</v>
      </c>
      <c r="F30" s="49" t="s">
        <v>13</v>
      </c>
      <c r="G30" s="49" t="s">
        <v>498</v>
      </c>
      <c r="H30" s="49" t="s">
        <v>499</v>
      </c>
      <c r="I30" s="49" t="s">
        <v>500</v>
      </c>
      <c r="J30" s="49" t="s">
        <v>501</v>
      </c>
    </row>
    <row r="31" spans="1:18" ht="21" customHeight="1" x14ac:dyDescent="0.25">
      <c r="A31" s="975">
        <v>1</v>
      </c>
      <c r="B31" s="973" t="s">
        <v>502</v>
      </c>
      <c r="C31" s="975">
        <v>1150</v>
      </c>
      <c r="D31" s="975">
        <v>3000</v>
      </c>
      <c r="E31" s="975">
        <v>3.45</v>
      </c>
      <c r="F31" s="975" t="s">
        <v>87</v>
      </c>
      <c r="G31" s="975">
        <v>0.9</v>
      </c>
      <c r="H31" s="52" t="s">
        <v>504</v>
      </c>
      <c r="I31" s="270">
        <v>480</v>
      </c>
      <c r="J31" s="270">
        <v>1656</v>
      </c>
    </row>
    <row r="32" spans="1:18" ht="19.5" customHeight="1" x14ac:dyDescent="0.25">
      <c r="A32" s="976"/>
      <c r="B32" s="974"/>
      <c r="C32" s="976"/>
      <c r="D32" s="976"/>
      <c r="E32" s="976"/>
      <c r="F32" s="976"/>
      <c r="G32" s="976"/>
      <c r="H32" s="270" t="s">
        <v>505</v>
      </c>
      <c r="I32" s="270">
        <v>510</v>
      </c>
      <c r="J32" s="270">
        <v>1760</v>
      </c>
    </row>
    <row r="33" spans="1:10" x14ac:dyDescent="0.25">
      <c r="A33" s="278"/>
      <c r="B33" s="278"/>
      <c r="C33" s="278"/>
      <c r="D33" s="278"/>
      <c r="E33" s="277"/>
      <c r="F33" s="278"/>
      <c r="G33" s="278"/>
      <c r="H33" s="278"/>
      <c r="I33" s="278"/>
      <c r="J33" s="278"/>
    </row>
    <row r="34" spans="1:10" x14ac:dyDescent="0.25">
      <c r="A34" s="278"/>
      <c r="B34" s="278"/>
      <c r="C34" s="278"/>
      <c r="D34" s="278"/>
      <c r="E34" s="277"/>
      <c r="F34" s="278"/>
      <c r="G34" s="278"/>
      <c r="H34" s="278"/>
      <c r="I34" s="278"/>
      <c r="J34" s="278"/>
    </row>
  </sheetData>
  <mergeCells count="21">
    <mergeCell ref="A1:R1"/>
    <mergeCell ref="A3:A6"/>
    <mergeCell ref="C3:C6"/>
    <mergeCell ref="D3:D6"/>
    <mergeCell ref="E3:J3"/>
    <mergeCell ref="E22:R22"/>
    <mergeCell ref="M3:Q3"/>
    <mergeCell ref="A7:R7"/>
    <mergeCell ref="E21:R21"/>
    <mergeCell ref="B31:B32"/>
    <mergeCell ref="C31:C32"/>
    <mergeCell ref="K3:L3"/>
    <mergeCell ref="E31:E32"/>
    <mergeCell ref="F31:F32"/>
    <mergeCell ref="A31:A32"/>
    <mergeCell ref="D31:D32"/>
    <mergeCell ref="M4:Q4"/>
    <mergeCell ref="G31:G32"/>
    <mergeCell ref="A29:J29"/>
    <mergeCell ref="A28:J28"/>
    <mergeCell ref="A24:Q24"/>
  </mergeCells>
  <pageMargins left="0.51181102362204722" right="0.39370078740157483" top="1.0629921259842521" bottom="0.31496062992125984" header="0.31496062992125984" footer="0.31496062992125984"/>
  <pageSetup paperSize="9" scale="57" orientation="landscape" horizontalDpi="300" verticalDpi="300" r:id="rId1"/>
  <headerFooter>
    <oddHeader>&amp;L&amp;"-,полужирный"&amp;12&amp;U&amp;KC00000Соглашение - всегда успех!&amp;CПРОФЛИСТ С ПОЛИМЕРНЫМ ПОКРЫТИЕМ&amp;R&amp;G</oddHeader>
    <oddFooter>&amp;Cг.Новокузнецк, ул.Производственная, д.9, оф.13тел./ф.(3843) 930-125 e-mail:   td-аccord@mail.ru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I122"/>
  <sheetViews>
    <sheetView workbookViewId="0">
      <selection activeCell="D17" sqref="D17"/>
    </sheetView>
  </sheetViews>
  <sheetFormatPr defaultColWidth="11.5703125" defaultRowHeight="15" x14ac:dyDescent="0.25"/>
  <cols>
    <col min="1" max="1" width="5.42578125" customWidth="1"/>
    <col min="2" max="2" width="33.7109375" customWidth="1"/>
    <col min="3" max="3" width="14" customWidth="1"/>
    <col min="4" max="4" width="15.85546875" customWidth="1"/>
    <col min="5" max="5" width="2.85546875" customWidth="1"/>
    <col min="6" max="6" width="6.85546875" customWidth="1"/>
    <col min="7" max="7" width="28.7109375" customWidth="1"/>
    <col min="8" max="8" width="13" customWidth="1"/>
    <col min="9" max="9" width="13.28515625" customWidth="1"/>
  </cols>
  <sheetData>
    <row r="1" spans="1:9" ht="15.75" x14ac:dyDescent="0.25">
      <c r="A1" s="983" t="s">
        <v>124</v>
      </c>
      <c r="B1" s="981" t="s">
        <v>125</v>
      </c>
      <c r="C1" s="981" t="s">
        <v>306</v>
      </c>
      <c r="D1" s="982"/>
      <c r="F1" s="983" t="s">
        <v>124</v>
      </c>
      <c r="G1" s="981" t="s">
        <v>125</v>
      </c>
      <c r="H1" s="981" t="s">
        <v>306</v>
      </c>
      <c r="I1" s="982"/>
    </row>
    <row r="2" spans="1:9" ht="15.75" x14ac:dyDescent="0.25">
      <c r="A2" s="984"/>
      <c r="B2" s="985"/>
      <c r="C2" s="126" t="s">
        <v>307</v>
      </c>
      <c r="D2" s="127" t="s">
        <v>126</v>
      </c>
      <c r="F2" s="984"/>
      <c r="G2" s="985"/>
      <c r="H2" s="126" t="s">
        <v>307</v>
      </c>
      <c r="I2" s="127" t="s">
        <v>126</v>
      </c>
    </row>
    <row r="3" spans="1:9" ht="15.75" x14ac:dyDescent="0.25">
      <c r="A3" s="128"/>
      <c r="B3" s="986" t="s">
        <v>308</v>
      </c>
      <c r="C3" s="986"/>
      <c r="D3" s="987"/>
      <c r="F3" s="990" t="s">
        <v>186</v>
      </c>
      <c r="G3" s="129" t="s">
        <v>190</v>
      </c>
      <c r="H3" s="126">
        <v>920</v>
      </c>
      <c r="I3" s="127">
        <v>865</v>
      </c>
    </row>
    <row r="4" spans="1:9" ht="15.75" x14ac:dyDescent="0.25">
      <c r="A4" s="130"/>
      <c r="B4" s="988"/>
      <c r="C4" s="988"/>
      <c r="D4" s="989"/>
      <c r="F4" s="991"/>
      <c r="G4" s="129" t="s">
        <v>191</v>
      </c>
      <c r="H4" s="126">
        <v>920</v>
      </c>
      <c r="I4" s="127">
        <v>865</v>
      </c>
    </row>
    <row r="5" spans="1:9" ht="93.75" customHeight="1" x14ac:dyDescent="0.25">
      <c r="A5" s="131" t="s">
        <v>309</v>
      </c>
      <c r="B5" s="129" t="s">
        <v>127</v>
      </c>
      <c r="C5" s="126">
        <v>621</v>
      </c>
      <c r="D5" s="127">
        <v>598</v>
      </c>
      <c r="F5" s="991"/>
      <c r="G5" s="129" t="s">
        <v>192</v>
      </c>
      <c r="H5" s="126">
        <v>920</v>
      </c>
      <c r="I5" s="127">
        <v>865</v>
      </c>
    </row>
    <row r="6" spans="1:9" ht="15.75" x14ac:dyDescent="0.25">
      <c r="A6" s="990" t="s">
        <v>310</v>
      </c>
      <c r="B6" s="129" t="s">
        <v>128</v>
      </c>
      <c r="C6" s="126">
        <v>796</v>
      </c>
      <c r="D6" s="127">
        <v>766</v>
      </c>
      <c r="F6" s="991"/>
      <c r="G6" s="129" t="s">
        <v>193</v>
      </c>
      <c r="H6" s="126">
        <v>920</v>
      </c>
      <c r="I6" s="127">
        <v>865</v>
      </c>
    </row>
    <row r="7" spans="1:9" ht="15.75" x14ac:dyDescent="0.25">
      <c r="A7" s="991"/>
      <c r="B7" s="129" t="s">
        <v>129</v>
      </c>
      <c r="C7" s="126">
        <v>726</v>
      </c>
      <c r="D7" s="127">
        <v>699</v>
      </c>
      <c r="F7" s="991"/>
      <c r="G7" s="129" t="s">
        <v>194</v>
      </c>
      <c r="H7" s="126">
        <v>920</v>
      </c>
      <c r="I7" s="127">
        <v>865</v>
      </c>
    </row>
    <row r="8" spans="1:9" ht="15.75" x14ac:dyDescent="0.25">
      <c r="A8" s="991"/>
      <c r="B8" s="129" t="s">
        <v>130</v>
      </c>
      <c r="C8" s="126">
        <v>760</v>
      </c>
      <c r="D8" s="127">
        <v>695</v>
      </c>
      <c r="F8" s="991"/>
      <c r="G8" s="129" t="s">
        <v>195</v>
      </c>
      <c r="H8" s="126">
        <v>920</v>
      </c>
      <c r="I8" s="127">
        <v>865</v>
      </c>
    </row>
    <row r="9" spans="1:9" ht="15.75" x14ac:dyDescent="0.25">
      <c r="A9" s="991"/>
      <c r="B9" s="129" t="s">
        <v>131</v>
      </c>
      <c r="C9" s="126">
        <v>825</v>
      </c>
      <c r="D9" s="127">
        <v>796</v>
      </c>
      <c r="F9" s="991"/>
      <c r="G9" s="129" t="s">
        <v>196</v>
      </c>
      <c r="H9" s="126">
        <v>920</v>
      </c>
      <c r="I9" s="127">
        <v>865</v>
      </c>
    </row>
    <row r="10" spans="1:9" ht="15.75" x14ac:dyDescent="0.25">
      <c r="A10" s="991"/>
      <c r="B10" s="129" t="s">
        <v>132</v>
      </c>
      <c r="C10" s="126">
        <v>825</v>
      </c>
      <c r="D10" s="127">
        <v>796</v>
      </c>
      <c r="F10" s="991"/>
      <c r="G10" s="129" t="s">
        <v>197</v>
      </c>
      <c r="H10" s="126">
        <v>920</v>
      </c>
      <c r="I10" s="127">
        <v>865</v>
      </c>
    </row>
    <row r="11" spans="1:9" ht="15.75" x14ac:dyDescent="0.25">
      <c r="A11" s="991"/>
      <c r="B11" s="129" t="s">
        <v>133</v>
      </c>
      <c r="C11" s="126">
        <v>726</v>
      </c>
      <c r="D11" s="127">
        <v>699</v>
      </c>
      <c r="F11" s="991"/>
      <c r="G11" s="129" t="s">
        <v>198</v>
      </c>
      <c r="H11" s="126">
        <v>920</v>
      </c>
      <c r="I11" s="127">
        <v>865</v>
      </c>
    </row>
    <row r="12" spans="1:9" ht="15.75" x14ac:dyDescent="0.25">
      <c r="A12" s="991"/>
      <c r="B12" s="129" t="s">
        <v>134</v>
      </c>
      <c r="C12" s="126">
        <v>726</v>
      </c>
      <c r="D12" s="127">
        <v>699</v>
      </c>
      <c r="F12" s="991"/>
      <c r="G12" s="129" t="s">
        <v>199</v>
      </c>
      <c r="H12" s="126">
        <v>920</v>
      </c>
      <c r="I12" s="127">
        <v>865</v>
      </c>
    </row>
    <row r="13" spans="1:9" ht="15.75" x14ac:dyDescent="0.25">
      <c r="A13" s="991"/>
      <c r="B13" s="129" t="s">
        <v>135</v>
      </c>
      <c r="C13" s="126">
        <v>796</v>
      </c>
      <c r="D13" s="127">
        <v>766</v>
      </c>
      <c r="F13" s="991"/>
      <c r="G13" s="129" t="s">
        <v>200</v>
      </c>
      <c r="H13" s="126">
        <v>920</v>
      </c>
      <c r="I13" s="127">
        <v>865</v>
      </c>
    </row>
    <row r="14" spans="1:9" ht="15.75" x14ac:dyDescent="0.25">
      <c r="A14" s="991"/>
      <c r="B14" s="129" t="s">
        <v>136</v>
      </c>
      <c r="C14" s="126">
        <v>726</v>
      </c>
      <c r="D14" s="127">
        <v>699</v>
      </c>
      <c r="F14" s="991"/>
      <c r="G14" s="132" t="s">
        <v>201</v>
      </c>
      <c r="H14" s="126">
        <v>920</v>
      </c>
      <c r="I14" s="127">
        <v>865</v>
      </c>
    </row>
    <row r="15" spans="1:9" ht="15.75" x14ac:dyDescent="0.25">
      <c r="A15" s="991"/>
      <c r="B15" s="129" t="s">
        <v>137</v>
      </c>
      <c r="C15" s="126">
        <v>985</v>
      </c>
      <c r="D15" s="127">
        <v>905</v>
      </c>
      <c r="F15" s="991"/>
      <c r="G15" s="129" t="s">
        <v>202</v>
      </c>
      <c r="H15" s="126">
        <v>920</v>
      </c>
      <c r="I15" s="127">
        <v>865</v>
      </c>
    </row>
    <row r="16" spans="1:9" ht="15.75" x14ac:dyDescent="0.25">
      <c r="A16" s="991"/>
      <c r="B16" s="129" t="s">
        <v>138</v>
      </c>
      <c r="C16" s="126">
        <v>796</v>
      </c>
      <c r="D16" s="127">
        <v>766</v>
      </c>
      <c r="F16" s="991"/>
      <c r="G16" s="129" t="s">
        <v>203</v>
      </c>
      <c r="H16" s="126">
        <v>920</v>
      </c>
      <c r="I16" s="127">
        <v>865</v>
      </c>
    </row>
    <row r="17" spans="1:9" ht="15.75" x14ac:dyDescent="0.25">
      <c r="A17" s="991"/>
      <c r="B17" s="129" t="s">
        <v>139</v>
      </c>
      <c r="C17" s="126">
        <v>796</v>
      </c>
      <c r="D17" s="127">
        <v>766</v>
      </c>
      <c r="F17" s="991"/>
      <c r="G17" s="129" t="s">
        <v>204</v>
      </c>
      <c r="H17" s="126">
        <v>995</v>
      </c>
      <c r="I17" s="127">
        <v>936</v>
      </c>
    </row>
    <row r="18" spans="1:9" ht="15.75" x14ac:dyDescent="0.25">
      <c r="A18" s="991"/>
      <c r="B18" s="129" t="s">
        <v>140</v>
      </c>
      <c r="C18" s="126">
        <v>726</v>
      </c>
      <c r="D18" s="127">
        <v>669</v>
      </c>
      <c r="F18" s="991"/>
      <c r="G18" s="129" t="s">
        <v>205</v>
      </c>
      <c r="H18" s="126">
        <v>995.5</v>
      </c>
      <c r="I18" s="127">
        <v>936</v>
      </c>
    </row>
    <row r="19" spans="1:9" ht="15.75" x14ac:dyDescent="0.25">
      <c r="A19" s="991"/>
      <c r="B19" s="129" t="s">
        <v>141</v>
      </c>
      <c r="C19" s="126">
        <v>726</v>
      </c>
      <c r="D19" s="127">
        <v>669</v>
      </c>
      <c r="F19" s="991"/>
      <c r="G19" s="129" t="s">
        <v>206</v>
      </c>
      <c r="H19" s="126">
        <v>995.5</v>
      </c>
      <c r="I19" s="127">
        <v>936</v>
      </c>
    </row>
    <row r="20" spans="1:9" ht="15.75" x14ac:dyDescent="0.25">
      <c r="A20" s="991"/>
      <c r="B20" s="129" t="s">
        <v>142</v>
      </c>
      <c r="C20" s="126">
        <v>726</v>
      </c>
      <c r="D20" s="127">
        <v>699</v>
      </c>
      <c r="F20" s="991"/>
      <c r="G20" s="132" t="s">
        <v>207</v>
      </c>
      <c r="H20" s="126">
        <v>995</v>
      </c>
      <c r="I20" s="127">
        <v>936</v>
      </c>
    </row>
    <row r="21" spans="1:9" ht="15.75" x14ac:dyDescent="0.25">
      <c r="A21" s="991"/>
      <c r="B21" s="129" t="s">
        <v>143</v>
      </c>
      <c r="C21" s="126">
        <v>705</v>
      </c>
      <c r="D21" s="127">
        <v>645</v>
      </c>
      <c r="F21" s="991" t="s">
        <v>208</v>
      </c>
      <c r="G21" s="129" t="s">
        <v>209</v>
      </c>
      <c r="H21" s="126">
        <v>795</v>
      </c>
      <c r="I21" s="127">
        <v>766</v>
      </c>
    </row>
    <row r="22" spans="1:9" ht="15.75" x14ac:dyDescent="0.25">
      <c r="A22" s="991"/>
      <c r="B22" s="129" t="s">
        <v>144</v>
      </c>
      <c r="C22" s="126">
        <v>726</v>
      </c>
      <c r="D22" s="127">
        <v>699</v>
      </c>
      <c r="F22" s="991"/>
      <c r="G22" s="129" t="s">
        <v>210</v>
      </c>
      <c r="H22" s="126">
        <v>796</v>
      </c>
      <c r="I22" s="127">
        <v>766</v>
      </c>
    </row>
    <row r="23" spans="1:9" ht="15.75" x14ac:dyDescent="0.25">
      <c r="A23" s="991"/>
      <c r="B23" s="129" t="s">
        <v>145</v>
      </c>
      <c r="C23" s="126">
        <v>726</v>
      </c>
      <c r="D23" s="127">
        <v>669</v>
      </c>
      <c r="F23" s="991"/>
      <c r="G23" s="129" t="s">
        <v>211</v>
      </c>
      <c r="H23" s="126">
        <v>977</v>
      </c>
      <c r="I23" s="127">
        <v>941</v>
      </c>
    </row>
    <row r="24" spans="1:9" ht="15.75" x14ac:dyDescent="0.25">
      <c r="A24" s="991"/>
      <c r="B24" s="129" t="s">
        <v>146</v>
      </c>
      <c r="C24" s="126">
        <v>726</v>
      </c>
      <c r="D24" s="127">
        <v>699</v>
      </c>
      <c r="F24" s="991"/>
      <c r="G24" s="129" t="s">
        <v>212</v>
      </c>
      <c r="H24" s="126">
        <v>977</v>
      </c>
      <c r="I24" s="127">
        <v>941</v>
      </c>
    </row>
    <row r="25" spans="1:9" ht="15.75" x14ac:dyDescent="0.25">
      <c r="A25" s="992"/>
      <c r="B25" s="129" t="s">
        <v>147</v>
      </c>
      <c r="C25" s="126">
        <v>796</v>
      </c>
      <c r="D25" s="127">
        <v>766</v>
      </c>
      <c r="F25" s="991"/>
      <c r="G25" s="129" t="s">
        <v>213</v>
      </c>
      <c r="H25" s="126">
        <v>977</v>
      </c>
      <c r="I25" s="127">
        <v>941</v>
      </c>
    </row>
    <row r="26" spans="1:9" ht="15.75" x14ac:dyDescent="0.25">
      <c r="A26" s="990" t="s">
        <v>148</v>
      </c>
      <c r="B26" s="129" t="s">
        <v>149</v>
      </c>
      <c r="C26" s="126">
        <v>736</v>
      </c>
      <c r="D26" s="127">
        <v>709</v>
      </c>
      <c r="F26" s="991"/>
      <c r="G26" s="129" t="s">
        <v>214</v>
      </c>
      <c r="H26" s="126">
        <v>795</v>
      </c>
      <c r="I26" s="127">
        <v>766</v>
      </c>
    </row>
    <row r="27" spans="1:9" ht="15.75" x14ac:dyDescent="0.25">
      <c r="A27" s="991"/>
      <c r="B27" s="129" t="s">
        <v>150</v>
      </c>
      <c r="C27" s="126">
        <v>825</v>
      </c>
      <c r="D27" s="127">
        <v>793</v>
      </c>
      <c r="F27" s="991" t="s">
        <v>215</v>
      </c>
      <c r="G27" s="129" t="s">
        <v>311</v>
      </c>
      <c r="H27" s="126">
        <v>1178</v>
      </c>
      <c r="I27" s="127">
        <v>1126</v>
      </c>
    </row>
    <row r="28" spans="1:9" ht="15.75" x14ac:dyDescent="0.25">
      <c r="A28" s="991"/>
      <c r="B28" s="129" t="s">
        <v>151</v>
      </c>
      <c r="C28" s="126">
        <v>885</v>
      </c>
      <c r="D28" s="127">
        <v>853</v>
      </c>
      <c r="F28" s="991"/>
      <c r="G28" s="129" t="s">
        <v>216</v>
      </c>
      <c r="H28" s="126">
        <v>1339</v>
      </c>
      <c r="I28" s="127">
        <v>1279</v>
      </c>
    </row>
    <row r="29" spans="1:9" ht="15.75" x14ac:dyDescent="0.25">
      <c r="A29" s="991"/>
      <c r="B29" s="129" t="s">
        <v>152</v>
      </c>
      <c r="C29" s="126">
        <v>1161</v>
      </c>
      <c r="D29" s="127">
        <v>1090</v>
      </c>
      <c r="F29" s="991"/>
      <c r="G29" s="129" t="s">
        <v>217</v>
      </c>
      <c r="H29" s="126">
        <v>1339</v>
      </c>
      <c r="I29" s="127">
        <v>1279</v>
      </c>
    </row>
    <row r="30" spans="1:9" ht="15.75" x14ac:dyDescent="0.25">
      <c r="A30" s="991"/>
      <c r="B30" s="129" t="s">
        <v>153</v>
      </c>
      <c r="C30" s="126">
        <v>1161</v>
      </c>
      <c r="D30" s="127">
        <v>1090</v>
      </c>
      <c r="F30" s="991"/>
      <c r="G30" s="129" t="s">
        <v>218</v>
      </c>
      <c r="H30" s="126">
        <v>1358</v>
      </c>
      <c r="I30" s="127">
        <v>1297</v>
      </c>
    </row>
    <row r="31" spans="1:9" ht="15.75" x14ac:dyDescent="0.25">
      <c r="A31" s="991"/>
      <c r="B31" s="129" t="s">
        <v>154</v>
      </c>
      <c r="C31" s="126">
        <v>1161</v>
      </c>
      <c r="D31" s="127">
        <v>1090</v>
      </c>
      <c r="F31" s="991"/>
      <c r="G31" s="129" t="s">
        <v>219</v>
      </c>
      <c r="H31" s="126">
        <v>1339</v>
      </c>
      <c r="I31" s="127">
        <v>1279</v>
      </c>
    </row>
    <row r="32" spans="1:9" ht="15.75" x14ac:dyDescent="0.25">
      <c r="A32" s="991"/>
      <c r="B32" s="129" t="s">
        <v>155</v>
      </c>
      <c r="C32" s="126">
        <v>1392</v>
      </c>
      <c r="D32" s="127">
        <v>1306</v>
      </c>
      <c r="F32" s="991"/>
      <c r="G32" s="129" t="s">
        <v>220</v>
      </c>
      <c r="H32" s="126">
        <v>1135</v>
      </c>
      <c r="I32" s="127">
        <v>1084</v>
      </c>
    </row>
    <row r="33" spans="1:9" ht="15.75" x14ac:dyDescent="0.25">
      <c r="A33" s="991"/>
      <c r="B33" s="129" t="s">
        <v>156</v>
      </c>
      <c r="C33" s="126">
        <v>1392</v>
      </c>
      <c r="D33" s="127">
        <v>1306</v>
      </c>
      <c r="F33" s="991"/>
      <c r="G33" s="129" t="s">
        <v>221</v>
      </c>
      <c r="H33" s="126">
        <v>1250</v>
      </c>
      <c r="I33" s="127">
        <v>1194</v>
      </c>
    </row>
    <row r="34" spans="1:9" ht="15.75" x14ac:dyDescent="0.25">
      <c r="A34" s="991"/>
      <c r="B34" s="129" t="s">
        <v>157</v>
      </c>
      <c r="C34" s="126">
        <v>1392</v>
      </c>
      <c r="D34" s="127">
        <v>1306</v>
      </c>
      <c r="F34" s="991"/>
      <c r="G34" s="129" t="s">
        <v>222</v>
      </c>
      <c r="H34" s="126">
        <v>1502</v>
      </c>
      <c r="I34" s="127">
        <v>1435</v>
      </c>
    </row>
    <row r="35" spans="1:9" ht="16.5" thickBot="1" x14ac:dyDescent="0.3">
      <c r="A35" s="991"/>
      <c r="B35" s="129" t="s">
        <v>158</v>
      </c>
      <c r="C35" s="126">
        <v>885</v>
      </c>
      <c r="D35" s="127">
        <v>853</v>
      </c>
      <c r="F35" s="993"/>
      <c r="G35" s="133" t="s">
        <v>223</v>
      </c>
      <c r="H35" s="134">
        <v>1051</v>
      </c>
      <c r="I35" s="135">
        <v>1435</v>
      </c>
    </row>
    <row r="36" spans="1:9" ht="16.5" thickBot="1" x14ac:dyDescent="0.3">
      <c r="A36" s="991"/>
      <c r="B36" s="129" t="s">
        <v>159</v>
      </c>
      <c r="C36" s="126">
        <v>885</v>
      </c>
      <c r="D36" s="127">
        <v>853</v>
      </c>
      <c r="F36" s="136"/>
      <c r="G36" s="137"/>
      <c r="H36" s="138"/>
      <c r="I36" s="138"/>
    </row>
    <row r="37" spans="1:9" ht="15.75" x14ac:dyDescent="0.25">
      <c r="A37" s="991"/>
      <c r="B37" s="129" t="s">
        <v>160</v>
      </c>
      <c r="C37" s="126">
        <v>885</v>
      </c>
      <c r="D37" s="127">
        <v>853</v>
      </c>
      <c r="F37" s="136"/>
      <c r="G37" s="996" t="s">
        <v>312</v>
      </c>
      <c r="H37" s="997"/>
      <c r="I37" s="998"/>
    </row>
    <row r="38" spans="1:9" ht="15.75" x14ac:dyDescent="0.25">
      <c r="A38" s="991"/>
      <c r="B38" s="129" t="s">
        <v>161</v>
      </c>
      <c r="C38" s="126">
        <v>749</v>
      </c>
      <c r="D38" s="127">
        <v>721</v>
      </c>
      <c r="F38" s="136"/>
      <c r="G38" s="999"/>
      <c r="H38" s="1000"/>
      <c r="I38" s="1001"/>
    </row>
    <row r="39" spans="1:9" ht="15.75" x14ac:dyDescent="0.25">
      <c r="A39" s="992"/>
      <c r="B39" s="129" t="s">
        <v>162</v>
      </c>
      <c r="C39" s="126">
        <v>749</v>
      </c>
      <c r="D39" s="127">
        <v>721</v>
      </c>
      <c r="F39" s="1002"/>
      <c r="G39" s="984" t="s">
        <v>125</v>
      </c>
      <c r="H39" s="985" t="s">
        <v>313</v>
      </c>
      <c r="I39" s="1003"/>
    </row>
    <row r="40" spans="1:9" ht="15.75" x14ac:dyDescent="0.25">
      <c r="A40" s="990" t="s">
        <v>163</v>
      </c>
      <c r="B40" s="129" t="s">
        <v>164</v>
      </c>
      <c r="C40" s="126">
        <v>1064</v>
      </c>
      <c r="D40" s="127">
        <v>1000</v>
      </c>
      <c r="F40" s="1002"/>
      <c r="G40" s="984"/>
      <c r="H40" s="126" t="s">
        <v>307</v>
      </c>
      <c r="I40" s="127" t="s">
        <v>126</v>
      </c>
    </row>
    <row r="41" spans="1:9" ht="25.5" x14ac:dyDescent="0.25">
      <c r="A41" s="991"/>
      <c r="B41" s="139" t="s">
        <v>165</v>
      </c>
      <c r="C41" s="126">
        <v>1064</v>
      </c>
      <c r="D41" s="127">
        <v>1000</v>
      </c>
      <c r="F41" s="156" t="s">
        <v>315</v>
      </c>
      <c r="G41" s="153" t="s">
        <v>314</v>
      </c>
      <c r="H41" s="154">
        <v>489</v>
      </c>
      <c r="I41" s="155">
        <v>489</v>
      </c>
    </row>
    <row r="42" spans="1:9" ht="25.5" x14ac:dyDescent="0.25">
      <c r="A42" s="991"/>
      <c r="B42" s="129" t="s">
        <v>166</v>
      </c>
      <c r="C42" s="126">
        <v>1064</v>
      </c>
      <c r="D42" s="127">
        <v>1000</v>
      </c>
      <c r="F42" s="140"/>
      <c r="G42" s="141" t="s">
        <v>224</v>
      </c>
      <c r="H42" s="142">
        <v>763</v>
      </c>
      <c r="I42" s="143">
        <v>714</v>
      </c>
    </row>
    <row r="43" spans="1:9" ht="15.75" x14ac:dyDescent="0.25">
      <c r="A43" s="992"/>
      <c r="B43" s="129" t="s">
        <v>167</v>
      </c>
      <c r="C43" s="126">
        <v>1064</v>
      </c>
      <c r="D43" s="127">
        <v>1000</v>
      </c>
      <c r="F43" s="140"/>
      <c r="G43" s="141" t="s">
        <v>225</v>
      </c>
      <c r="H43" s="142">
        <v>847.2</v>
      </c>
      <c r="I43" s="143">
        <v>792.5</v>
      </c>
    </row>
    <row r="44" spans="1:9" ht="39.75" customHeight="1" x14ac:dyDescent="0.25">
      <c r="A44" s="131" t="s">
        <v>168</v>
      </c>
      <c r="B44" s="129" t="s">
        <v>169</v>
      </c>
      <c r="C44" s="126">
        <v>912</v>
      </c>
      <c r="D44" s="127">
        <v>870</v>
      </c>
      <c r="F44" s="140"/>
      <c r="G44" s="141" t="s">
        <v>226</v>
      </c>
      <c r="H44" s="142">
        <v>749.5</v>
      </c>
      <c r="I44" s="143">
        <v>701</v>
      </c>
    </row>
    <row r="45" spans="1:9" ht="15.75" x14ac:dyDescent="0.25">
      <c r="A45" s="990" t="s">
        <v>170</v>
      </c>
      <c r="B45" s="129" t="s">
        <v>171</v>
      </c>
      <c r="C45" s="126">
        <v>912</v>
      </c>
      <c r="D45" s="127">
        <v>870</v>
      </c>
      <c r="F45" s="6"/>
      <c r="G45" s="141" t="s">
        <v>227</v>
      </c>
      <c r="H45" s="142">
        <v>749.5</v>
      </c>
      <c r="I45" s="143">
        <v>701</v>
      </c>
    </row>
    <row r="46" spans="1:9" ht="15.75" x14ac:dyDescent="0.25">
      <c r="A46" s="991"/>
      <c r="B46" s="129" t="s">
        <v>172</v>
      </c>
      <c r="C46" s="126">
        <v>912</v>
      </c>
      <c r="D46" s="127">
        <v>870</v>
      </c>
      <c r="F46" s="140"/>
      <c r="G46" s="141" t="s">
        <v>228</v>
      </c>
      <c r="H46" s="142">
        <v>842</v>
      </c>
      <c r="I46" s="143">
        <v>787</v>
      </c>
    </row>
    <row r="47" spans="1:9" ht="15.75" x14ac:dyDescent="0.25">
      <c r="A47" s="991"/>
      <c r="B47" s="129" t="s">
        <v>173</v>
      </c>
      <c r="C47" s="126">
        <v>912</v>
      </c>
      <c r="D47" s="127">
        <v>870</v>
      </c>
      <c r="F47" s="140"/>
      <c r="G47" s="141" t="s">
        <v>229</v>
      </c>
      <c r="H47" s="142">
        <v>949</v>
      </c>
      <c r="I47" s="143">
        <v>888</v>
      </c>
    </row>
    <row r="48" spans="1:9" ht="15.75" x14ac:dyDescent="0.25">
      <c r="A48" s="991"/>
      <c r="B48" s="129" t="s">
        <v>174</v>
      </c>
      <c r="C48" s="126">
        <v>912</v>
      </c>
      <c r="D48" s="127">
        <v>870</v>
      </c>
      <c r="F48" s="140"/>
      <c r="G48" s="141" t="s">
        <v>230</v>
      </c>
      <c r="H48" s="142">
        <v>866</v>
      </c>
      <c r="I48" s="143">
        <v>811</v>
      </c>
    </row>
    <row r="49" spans="1:9" ht="15.75" x14ac:dyDescent="0.25">
      <c r="A49" s="991"/>
      <c r="B49" s="129" t="s">
        <v>175</v>
      </c>
      <c r="C49" s="126">
        <v>912</v>
      </c>
      <c r="D49" s="127">
        <v>870</v>
      </c>
      <c r="F49" s="140"/>
      <c r="G49" s="141" t="s">
        <v>231</v>
      </c>
      <c r="H49" s="142">
        <v>926</v>
      </c>
      <c r="I49" s="143">
        <v>867</v>
      </c>
    </row>
    <row r="50" spans="1:9" ht="15.75" x14ac:dyDescent="0.25">
      <c r="A50" s="991"/>
      <c r="B50" s="129" t="s">
        <v>176</v>
      </c>
      <c r="C50" s="126">
        <v>912</v>
      </c>
      <c r="D50" s="127">
        <v>870</v>
      </c>
      <c r="F50" s="140"/>
      <c r="G50" s="141" t="s">
        <v>232</v>
      </c>
      <c r="H50" s="142">
        <v>926</v>
      </c>
      <c r="I50" s="143">
        <v>867</v>
      </c>
    </row>
    <row r="51" spans="1:9" ht="15.75" x14ac:dyDescent="0.25">
      <c r="A51" s="992"/>
      <c r="B51" s="129" t="s">
        <v>177</v>
      </c>
      <c r="C51" s="126">
        <v>912</v>
      </c>
      <c r="D51" s="127">
        <v>870</v>
      </c>
      <c r="F51" s="140"/>
      <c r="G51" s="141" t="s">
        <v>233</v>
      </c>
      <c r="H51" s="142">
        <v>954</v>
      </c>
      <c r="I51" s="143">
        <v>893</v>
      </c>
    </row>
    <row r="52" spans="1:9" ht="47.25" customHeight="1" x14ac:dyDescent="0.25">
      <c r="A52" s="131" t="s">
        <v>178</v>
      </c>
      <c r="B52" s="144" t="s">
        <v>179</v>
      </c>
      <c r="C52" s="126">
        <v>1109</v>
      </c>
      <c r="D52" s="127">
        <v>1043</v>
      </c>
      <c r="E52" s="6"/>
      <c r="F52" s="140"/>
      <c r="G52" s="141" t="s">
        <v>234</v>
      </c>
      <c r="H52" s="142">
        <v>883</v>
      </c>
      <c r="I52" s="143">
        <v>826</v>
      </c>
    </row>
    <row r="53" spans="1:9" ht="21" customHeight="1" x14ac:dyDescent="0.25">
      <c r="A53" s="990" t="s">
        <v>180</v>
      </c>
      <c r="B53" s="129" t="s">
        <v>181</v>
      </c>
      <c r="C53" s="126">
        <v>976</v>
      </c>
      <c r="D53" s="127">
        <v>933</v>
      </c>
      <c r="E53" s="6"/>
      <c r="F53" s="140"/>
      <c r="G53" s="141" t="s">
        <v>235</v>
      </c>
      <c r="H53" s="142">
        <v>883</v>
      </c>
      <c r="I53" s="143">
        <v>826</v>
      </c>
    </row>
    <row r="54" spans="1:9" ht="20.25" customHeight="1" x14ac:dyDescent="0.25">
      <c r="A54" s="994"/>
      <c r="B54" s="129" t="s">
        <v>182</v>
      </c>
      <c r="C54" s="126">
        <v>1045</v>
      </c>
      <c r="D54" s="127">
        <v>998</v>
      </c>
      <c r="F54" s="140"/>
      <c r="G54" s="141" t="s">
        <v>236</v>
      </c>
      <c r="H54" s="142">
        <v>988</v>
      </c>
      <c r="I54" s="143">
        <v>924</v>
      </c>
    </row>
    <row r="55" spans="1:9" ht="15.75" x14ac:dyDescent="0.25">
      <c r="A55" s="994"/>
      <c r="B55" s="129" t="s">
        <v>183</v>
      </c>
      <c r="C55" s="126">
        <v>954</v>
      </c>
      <c r="D55" s="127">
        <v>911</v>
      </c>
      <c r="F55" s="140"/>
      <c r="G55" s="141" t="s">
        <v>237</v>
      </c>
      <c r="H55" s="142">
        <v>640</v>
      </c>
      <c r="I55" s="143">
        <v>599</v>
      </c>
    </row>
    <row r="56" spans="1:9" ht="15.75" x14ac:dyDescent="0.25">
      <c r="A56" s="994"/>
      <c r="B56" s="129" t="s">
        <v>184</v>
      </c>
      <c r="C56" s="126">
        <v>1044</v>
      </c>
      <c r="D56" s="127">
        <v>998</v>
      </c>
      <c r="F56" s="140"/>
      <c r="G56" s="141" t="s">
        <v>238</v>
      </c>
      <c r="H56" s="142">
        <v>640</v>
      </c>
      <c r="I56" s="143">
        <v>599</v>
      </c>
    </row>
    <row r="57" spans="1:9" ht="15.75" x14ac:dyDescent="0.25">
      <c r="A57" s="995"/>
      <c r="B57" s="129" t="s">
        <v>185</v>
      </c>
      <c r="C57" s="126">
        <v>953</v>
      </c>
      <c r="D57" s="127">
        <v>911</v>
      </c>
      <c r="F57" s="140"/>
      <c r="G57" s="141" t="s">
        <v>239</v>
      </c>
      <c r="H57" s="142">
        <v>728</v>
      </c>
      <c r="I57" s="143">
        <v>681</v>
      </c>
    </row>
    <row r="58" spans="1:9" ht="22.5" customHeight="1" x14ac:dyDescent="0.25">
      <c r="A58" s="990" t="s">
        <v>186</v>
      </c>
      <c r="B58" s="132" t="s">
        <v>187</v>
      </c>
      <c r="C58" s="126">
        <v>920</v>
      </c>
      <c r="D58" s="127">
        <v>865</v>
      </c>
      <c r="F58" s="140"/>
      <c r="G58" s="141" t="s">
        <v>240</v>
      </c>
      <c r="H58" s="142">
        <v>770</v>
      </c>
      <c r="I58" s="143">
        <v>721</v>
      </c>
    </row>
    <row r="59" spans="1:9" ht="22.5" customHeight="1" x14ac:dyDescent="0.25">
      <c r="A59" s="991"/>
      <c r="B59" s="129" t="s">
        <v>188</v>
      </c>
      <c r="C59" s="126">
        <v>995</v>
      </c>
      <c r="D59" s="127">
        <v>936</v>
      </c>
      <c r="F59" s="140"/>
      <c r="G59" s="141" t="s">
        <v>241</v>
      </c>
      <c r="H59" s="142">
        <v>728</v>
      </c>
      <c r="I59" s="143">
        <v>681</v>
      </c>
    </row>
    <row r="60" spans="1:9" ht="21.75" customHeight="1" thickBot="1" x14ac:dyDescent="0.3">
      <c r="A60" s="993"/>
      <c r="B60" s="133" t="s">
        <v>189</v>
      </c>
      <c r="C60" s="134">
        <v>995</v>
      </c>
      <c r="D60" s="135">
        <v>936</v>
      </c>
      <c r="F60" s="140"/>
      <c r="G60" s="145" t="s">
        <v>242</v>
      </c>
      <c r="H60" s="146">
        <v>771</v>
      </c>
      <c r="I60" s="147">
        <v>722</v>
      </c>
    </row>
    <row r="77" spans="6:9" x14ac:dyDescent="0.25">
      <c r="F77" s="6"/>
      <c r="G77" s="6"/>
      <c r="H77" s="6"/>
      <c r="I77" s="6"/>
    </row>
    <row r="79" spans="6:9" s="6" customFormat="1" x14ac:dyDescent="0.25">
      <c r="F79"/>
      <c r="G79"/>
      <c r="H79"/>
      <c r="I79"/>
    </row>
    <row r="81" spans="5:9" x14ac:dyDescent="0.25">
      <c r="F81" s="6"/>
      <c r="G81" s="6"/>
      <c r="H81" s="6"/>
      <c r="I81" s="6"/>
    </row>
    <row r="83" spans="5:9" s="6" customFormat="1" x14ac:dyDescent="0.25">
      <c r="E83"/>
      <c r="F83"/>
      <c r="G83"/>
      <c r="H83"/>
      <c r="I83"/>
    </row>
    <row r="92" spans="5:9" x14ac:dyDescent="0.25">
      <c r="F92" s="6"/>
      <c r="G92" s="6"/>
      <c r="H92" s="6"/>
      <c r="I92" s="6"/>
    </row>
    <row r="93" spans="5:9" x14ac:dyDescent="0.25">
      <c r="F93" s="6"/>
      <c r="G93" s="6"/>
      <c r="H93" s="6"/>
      <c r="I93" s="6"/>
    </row>
    <row r="94" spans="5:9" s="6" customFormat="1" x14ac:dyDescent="0.25"/>
    <row r="95" spans="5:9" s="6" customFormat="1" x14ac:dyDescent="0.25"/>
    <row r="96" spans="5:9" s="6" customFormat="1" x14ac:dyDescent="0.25">
      <c r="F96"/>
      <c r="G96"/>
      <c r="H96"/>
      <c r="I96"/>
    </row>
    <row r="97" spans="6:9" s="6" customFormat="1" x14ac:dyDescent="0.25">
      <c r="F97"/>
      <c r="G97"/>
      <c r="H97"/>
      <c r="I97"/>
    </row>
    <row r="98" spans="6:9" ht="24" customHeight="1" x14ac:dyDescent="0.25">
      <c r="F98" s="148"/>
      <c r="G98" s="148"/>
      <c r="H98" s="148"/>
      <c r="I98" s="148"/>
    </row>
    <row r="99" spans="6:9" x14ac:dyDescent="0.25">
      <c r="F99" s="149"/>
      <c r="G99" s="149"/>
      <c r="H99" s="149"/>
      <c r="I99" s="149"/>
    </row>
    <row r="100" spans="6:9" s="148" customFormat="1" ht="12.75" x14ac:dyDescent="0.2"/>
    <row r="101" spans="6:9" s="149" customFormat="1" ht="12.75" x14ac:dyDescent="0.2">
      <c r="F101" s="148"/>
      <c r="G101" s="148"/>
      <c r="H101" s="148"/>
      <c r="I101" s="148"/>
    </row>
    <row r="102" spans="6:9" s="148" customFormat="1" ht="12.75" x14ac:dyDescent="0.2"/>
    <row r="103" spans="6:9" s="148" customFormat="1" ht="12.75" x14ac:dyDescent="0.2"/>
    <row r="104" spans="6:9" s="148" customFormat="1" ht="12.75" x14ac:dyDescent="0.2"/>
    <row r="105" spans="6:9" s="148" customFormat="1" ht="12.75" x14ac:dyDescent="0.2"/>
    <row r="106" spans="6:9" s="148" customFormat="1" ht="12.75" x14ac:dyDescent="0.2"/>
    <row r="107" spans="6:9" s="148" customFormat="1" ht="12.75" x14ac:dyDescent="0.2"/>
    <row r="108" spans="6:9" s="148" customFormat="1" ht="12.75" x14ac:dyDescent="0.2"/>
    <row r="109" spans="6:9" s="148" customFormat="1" ht="12.75" x14ac:dyDescent="0.2"/>
    <row r="110" spans="6:9" s="148" customFormat="1" ht="12.75" x14ac:dyDescent="0.2"/>
    <row r="111" spans="6:9" s="148" customFormat="1" ht="12.75" x14ac:dyDescent="0.2"/>
    <row r="112" spans="6:9" s="148" customFormat="1" ht="12.75" x14ac:dyDescent="0.2"/>
    <row r="113" spans="1:9" s="148" customFormat="1" ht="12.75" x14ac:dyDescent="0.2"/>
    <row r="114" spans="1:9" s="148" customFormat="1" ht="12.75" x14ac:dyDescent="0.2"/>
    <row r="115" spans="1:9" s="148" customFormat="1" ht="12.75" x14ac:dyDescent="0.2"/>
    <row r="116" spans="1:9" s="148" customFormat="1" ht="12.75" x14ac:dyDescent="0.2"/>
    <row r="117" spans="1:9" s="148" customFormat="1" ht="12.75" x14ac:dyDescent="0.2"/>
    <row r="118" spans="1:9" s="148" customFormat="1" x14ac:dyDescent="0.25">
      <c r="F118"/>
      <c r="G118"/>
      <c r="H118"/>
      <c r="I118"/>
    </row>
    <row r="119" spans="1:9" s="148" customFormat="1" x14ac:dyDescent="0.25">
      <c r="F119"/>
      <c r="G119"/>
      <c r="H119"/>
      <c r="I119"/>
    </row>
    <row r="121" spans="1:9" ht="15.75" x14ac:dyDescent="0.25">
      <c r="A121" s="140"/>
      <c r="B121" s="150"/>
      <c r="C121" s="151"/>
      <c r="D121" s="151"/>
    </row>
    <row r="122" spans="1:9" ht="15.75" x14ac:dyDescent="0.25">
      <c r="A122" s="152"/>
    </row>
  </sheetData>
  <mergeCells count="20">
    <mergeCell ref="A53:A57"/>
    <mergeCell ref="A58:A60"/>
    <mergeCell ref="G37:I38"/>
    <mergeCell ref="F39:F40"/>
    <mergeCell ref="G39:G40"/>
    <mergeCell ref="H39:I39"/>
    <mergeCell ref="A40:A43"/>
    <mergeCell ref="A45:A51"/>
    <mergeCell ref="B3:D4"/>
    <mergeCell ref="F3:F20"/>
    <mergeCell ref="A6:A25"/>
    <mergeCell ref="F21:F26"/>
    <mergeCell ref="A26:A39"/>
    <mergeCell ref="F27:F35"/>
    <mergeCell ref="H1:I1"/>
    <mergeCell ref="A1:A2"/>
    <mergeCell ref="B1:B2"/>
    <mergeCell ref="C1:D1"/>
    <mergeCell ref="F1:F2"/>
    <mergeCell ref="G1:G2"/>
  </mergeCells>
  <pageMargins left="0.31496062992125984" right="0.27559055118110237" top="0.59055118110236227" bottom="0.43307086614173229" header="0.19685039370078741" footer="0.19685039370078741"/>
  <pageSetup paperSize="9" scale="70" orientation="portrait" horizontalDpi="300" verticalDpi="300" r:id="rId1"/>
  <headerFooter>
    <oddHeader>&amp;L&amp;U&amp;KC00000Соглашение - всегда успех!&amp;CКЕРАМОГРАНИТ Подробный каталог на сайте &amp;"-,полужирный"&amp;12&amp;U&amp;K03-018http://шатурастрой.рф&amp;R&amp;G</oddHeader>
    <oddFooter>&amp;Cг.Новокузнецк, ул.Производственная, д.9, оф.13(3843) 930-125 E-MAIL:   td-accord@mail.ru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3"/>
  <sheetViews>
    <sheetView view="pageBreakPreview" topLeftCell="A16" zoomScale="80" zoomScaleSheetLayoutView="80" workbookViewId="0">
      <selection activeCell="E36" sqref="E36:I37"/>
    </sheetView>
  </sheetViews>
  <sheetFormatPr defaultRowHeight="15" x14ac:dyDescent="0.25"/>
  <cols>
    <col min="1" max="1" width="15.85546875" customWidth="1"/>
    <col min="2" max="2" width="16.5703125" customWidth="1"/>
    <col min="3" max="3" width="16.7109375" customWidth="1"/>
    <col min="4" max="4" width="5.7109375" customWidth="1"/>
    <col min="5" max="5" width="3.28515625" customWidth="1"/>
    <col min="6" max="6" width="7.5703125" customWidth="1"/>
    <col min="7" max="7" width="9.85546875" customWidth="1"/>
    <col min="8" max="8" width="11.7109375" customWidth="1"/>
    <col min="9" max="9" width="10.5703125" customWidth="1"/>
    <col min="10" max="10" width="16.140625" customWidth="1"/>
    <col min="257" max="257" width="13.7109375" customWidth="1"/>
    <col min="258" max="258" width="16.5703125" customWidth="1"/>
    <col min="259" max="259" width="16.7109375" customWidth="1"/>
    <col min="260" max="260" width="5.7109375" customWidth="1"/>
    <col min="261" max="261" width="3.28515625" customWidth="1"/>
    <col min="262" max="262" width="7.5703125" customWidth="1"/>
    <col min="263" max="263" width="9.85546875" customWidth="1"/>
    <col min="264" max="264" width="11.7109375" customWidth="1"/>
    <col min="265" max="265" width="10.5703125" customWidth="1"/>
    <col min="266" max="266" width="16.140625" customWidth="1"/>
    <col min="513" max="513" width="13.7109375" customWidth="1"/>
    <col min="514" max="514" width="16.5703125" customWidth="1"/>
    <col min="515" max="515" width="16.7109375" customWidth="1"/>
    <col min="516" max="516" width="5.7109375" customWidth="1"/>
    <col min="517" max="517" width="3.28515625" customWidth="1"/>
    <col min="518" max="518" width="7.5703125" customWidth="1"/>
    <col min="519" max="519" width="9.85546875" customWidth="1"/>
    <col min="520" max="520" width="11.7109375" customWidth="1"/>
    <col min="521" max="521" width="10.5703125" customWidth="1"/>
    <col min="522" max="522" width="16.140625" customWidth="1"/>
    <col min="769" max="769" width="13.7109375" customWidth="1"/>
    <col min="770" max="770" width="16.5703125" customWidth="1"/>
    <col min="771" max="771" width="16.7109375" customWidth="1"/>
    <col min="772" max="772" width="5.7109375" customWidth="1"/>
    <col min="773" max="773" width="3.28515625" customWidth="1"/>
    <col min="774" max="774" width="7.5703125" customWidth="1"/>
    <col min="775" max="775" width="9.85546875" customWidth="1"/>
    <col min="776" max="776" width="11.7109375" customWidth="1"/>
    <col min="777" max="777" width="10.5703125" customWidth="1"/>
    <col min="778" max="778" width="16.140625" customWidth="1"/>
    <col min="1025" max="1025" width="13.7109375" customWidth="1"/>
    <col min="1026" max="1026" width="16.5703125" customWidth="1"/>
    <col min="1027" max="1027" width="16.7109375" customWidth="1"/>
    <col min="1028" max="1028" width="5.7109375" customWidth="1"/>
    <col min="1029" max="1029" width="3.28515625" customWidth="1"/>
    <col min="1030" max="1030" width="7.5703125" customWidth="1"/>
    <col min="1031" max="1031" width="9.85546875" customWidth="1"/>
    <col min="1032" max="1032" width="11.7109375" customWidth="1"/>
    <col min="1033" max="1033" width="10.5703125" customWidth="1"/>
    <col min="1034" max="1034" width="16.140625" customWidth="1"/>
    <col min="1281" max="1281" width="13.7109375" customWidth="1"/>
    <col min="1282" max="1282" width="16.5703125" customWidth="1"/>
    <col min="1283" max="1283" width="16.7109375" customWidth="1"/>
    <col min="1284" max="1284" width="5.7109375" customWidth="1"/>
    <col min="1285" max="1285" width="3.28515625" customWidth="1"/>
    <col min="1286" max="1286" width="7.5703125" customWidth="1"/>
    <col min="1287" max="1287" width="9.85546875" customWidth="1"/>
    <col min="1288" max="1288" width="11.7109375" customWidth="1"/>
    <col min="1289" max="1289" width="10.5703125" customWidth="1"/>
    <col min="1290" max="1290" width="16.140625" customWidth="1"/>
    <col min="1537" max="1537" width="13.7109375" customWidth="1"/>
    <col min="1538" max="1538" width="16.5703125" customWidth="1"/>
    <col min="1539" max="1539" width="16.7109375" customWidth="1"/>
    <col min="1540" max="1540" width="5.7109375" customWidth="1"/>
    <col min="1541" max="1541" width="3.28515625" customWidth="1"/>
    <col min="1542" max="1542" width="7.5703125" customWidth="1"/>
    <col min="1543" max="1543" width="9.85546875" customWidth="1"/>
    <col min="1544" max="1544" width="11.7109375" customWidth="1"/>
    <col min="1545" max="1545" width="10.5703125" customWidth="1"/>
    <col min="1546" max="1546" width="16.140625" customWidth="1"/>
    <col min="1793" max="1793" width="13.7109375" customWidth="1"/>
    <col min="1794" max="1794" width="16.5703125" customWidth="1"/>
    <col min="1795" max="1795" width="16.7109375" customWidth="1"/>
    <col min="1796" max="1796" width="5.7109375" customWidth="1"/>
    <col min="1797" max="1797" width="3.28515625" customWidth="1"/>
    <col min="1798" max="1798" width="7.5703125" customWidth="1"/>
    <col min="1799" max="1799" width="9.85546875" customWidth="1"/>
    <col min="1800" max="1800" width="11.7109375" customWidth="1"/>
    <col min="1801" max="1801" width="10.5703125" customWidth="1"/>
    <col min="1802" max="1802" width="16.140625" customWidth="1"/>
    <col min="2049" max="2049" width="13.7109375" customWidth="1"/>
    <col min="2050" max="2050" width="16.5703125" customWidth="1"/>
    <col min="2051" max="2051" width="16.7109375" customWidth="1"/>
    <col min="2052" max="2052" width="5.7109375" customWidth="1"/>
    <col min="2053" max="2053" width="3.28515625" customWidth="1"/>
    <col min="2054" max="2054" width="7.5703125" customWidth="1"/>
    <col min="2055" max="2055" width="9.85546875" customWidth="1"/>
    <col min="2056" max="2056" width="11.7109375" customWidth="1"/>
    <col min="2057" max="2057" width="10.5703125" customWidth="1"/>
    <col min="2058" max="2058" width="16.140625" customWidth="1"/>
    <col min="2305" max="2305" width="13.7109375" customWidth="1"/>
    <col min="2306" max="2306" width="16.5703125" customWidth="1"/>
    <col min="2307" max="2307" width="16.7109375" customWidth="1"/>
    <col min="2308" max="2308" width="5.7109375" customWidth="1"/>
    <col min="2309" max="2309" width="3.28515625" customWidth="1"/>
    <col min="2310" max="2310" width="7.5703125" customWidth="1"/>
    <col min="2311" max="2311" width="9.85546875" customWidth="1"/>
    <col min="2312" max="2312" width="11.7109375" customWidth="1"/>
    <col min="2313" max="2313" width="10.5703125" customWidth="1"/>
    <col min="2314" max="2314" width="16.140625" customWidth="1"/>
    <col min="2561" max="2561" width="13.7109375" customWidth="1"/>
    <col min="2562" max="2562" width="16.5703125" customWidth="1"/>
    <col min="2563" max="2563" width="16.7109375" customWidth="1"/>
    <col min="2564" max="2564" width="5.7109375" customWidth="1"/>
    <col min="2565" max="2565" width="3.28515625" customWidth="1"/>
    <col min="2566" max="2566" width="7.5703125" customWidth="1"/>
    <col min="2567" max="2567" width="9.85546875" customWidth="1"/>
    <col min="2568" max="2568" width="11.7109375" customWidth="1"/>
    <col min="2569" max="2569" width="10.5703125" customWidth="1"/>
    <col min="2570" max="2570" width="16.140625" customWidth="1"/>
    <col min="2817" max="2817" width="13.7109375" customWidth="1"/>
    <col min="2818" max="2818" width="16.5703125" customWidth="1"/>
    <col min="2819" max="2819" width="16.7109375" customWidth="1"/>
    <col min="2820" max="2820" width="5.7109375" customWidth="1"/>
    <col min="2821" max="2821" width="3.28515625" customWidth="1"/>
    <col min="2822" max="2822" width="7.5703125" customWidth="1"/>
    <col min="2823" max="2823" width="9.85546875" customWidth="1"/>
    <col min="2824" max="2824" width="11.7109375" customWidth="1"/>
    <col min="2825" max="2825" width="10.5703125" customWidth="1"/>
    <col min="2826" max="2826" width="16.140625" customWidth="1"/>
    <col min="3073" max="3073" width="13.7109375" customWidth="1"/>
    <col min="3074" max="3074" width="16.5703125" customWidth="1"/>
    <col min="3075" max="3075" width="16.7109375" customWidth="1"/>
    <col min="3076" max="3076" width="5.7109375" customWidth="1"/>
    <col min="3077" max="3077" width="3.28515625" customWidth="1"/>
    <col min="3078" max="3078" width="7.5703125" customWidth="1"/>
    <col min="3079" max="3079" width="9.85546875" customWidth="1"/>
    <col min="3080" max="3080" width="11.7109375" customWidth="1"/>
    <col min="3081" max="3081" width="10.5703125" customWidth="1"/>
    <col min="3082" max="3082" width="16.140625" customWidth="1"/>
    <col min="3329" max="3329" width="13.7109375" customWidth="1"/>
    <col min="3330" max="3330" width="16.5703125" customWidth="1"/>
    <col min="3331" max="3331" width="16.7109375" customWidth="1"/>
    <col min="3332" max="3332" width="5.7109375" customWidth="1"/>
    <col min="3333" max="3333" width="3.28515625" customWidth="1"/>
    <col min="3334" max="3334" width="7.5703125" customWidth="1"/>
    <col min="3335" max="3335" width="9.85546875" customWidth="1"/>
    <col min="3336" max="3336" width="11.7109375" customWidth="1"/>
    <col min="3337" max="3337" width="10.5703125" customWidth="1"/>
    <col min="3338" max="3338" width="16.140625" customWidth="1"/>
    <col min="3585" max="3585" width="13.7109375" customWidth="1"/>
    <col min="3586" max="3586" width="16.5703125" customWidth="1"/>
    <col min="3587" max="3587" width="16.7109375" customWidth="1"/>
    <col min="3588" max="3588" width="5.7109375" customWidth="1"/>
    <col min="3589" max="3589" width="3.28515625" customWidth="1"/>
    <col min="3590" max="3590" width="7.5703125" customWidth="1"/>
    <col min="3591" max="3591" width="9.85546875" customWidth="1"/>
    <col min="3592" max="3592" width="11.7109375" customWidth="1"/>
    <col min="3593" max="3593" width="10.5703125" customWidth="1"/>
    <col min="3594" max="3594" width="16.140625" customWidth="1"/>
    <col min="3841" max="3841" width="13.7109375" customWidth="1"/>
    <col min="3842" max="3842" width="16.5703125" customWidth="1"/>
    <col min="3843" max="3843" width="16.7109375" customWidth="1"/>
    <col min="3844" max="3844" width="5.7109375" customWidth="1"/>
    <col min="3845" max="3845" width="3.28515625" customWidth="1"/>
    <col min="3846" max="3846" width="7.5703125" customWidth="1"/>
    <col min="3847" max="3847" width="9.85546875" customWidth="1"/>
    <col min="3848" max="3848" width="11.7109375" customWidth="1"/>
    <col min="3849" max="3849" width="10.5703125" customWidth="1"/>
    <col min="3850" max="3850" width="16.140625" customWidth="1"/>
    <col min="4097" max="4097" width="13.7109375" customWidth="1"/>
    <col min="4098" max="4098" width="16.5703125" customWidth="1"/>
    <col min="4099" max="4099" width="16.7109375" customWidth="1"/>
    <col min="4100" max="4100" width="5.7109375" customWidth="1"/>
    <col min="4101" max="4101" width="3.28515625" customWidth="1"/>
    <col min="4102" max="4102" width="7.5703125" customWidth="1"/>
    <col min="4103" max="4103" width="9.85546875" customWidth="1"/>
    <col min="4104" max="4104" width="11.7109375" customWidth="1"/>
    <col min="4105" max="4105" width="10.5703125" customWidth="1"/>
    <col min="4106" max="4106" width="16.140625" customWidth="1"/>
    <col min="4353" max="4353" width="13.7109375" customWidth="1"/>
    <col min="4354" max="4354" width="16.5703125" customWidth="1"/>
    <col min="4355" max="4355" width="16.7109375" customWidth="1"/>
    <col min="4356" max="4356" width="5.7109375" customWidth="1"/>
    <col min="4357" max="4357" width="3.28515625" customWidth="1"/>
    <col min="4358" max="4358" width="7.5703125" customWidth="1"/>
    <col min="4359" max="4359" width="9.85546875" customWidth="1"/>
    <col min="4360" max="4360" width="11.7109375" customWidth="1"/>
    <col min="4361" max="4361" width="10.5703125" customWidth="1"/>
    <col min="4362" max="4362" width="16.140625" customWidth="1"/>
    <col min="4609" max="4609" width="13.7109375" customWidth="1"/>
    <col min="4610" max="4610" width="16.5703125" customWidth="1"/>
    <col min="4611" max="4611" width="16.7109375" customWidth="1"/>
    <col min="4612" max="4612" width="5.7109375" customWidth="1"/>
    <col min="4613" max="4613" width="3.28515625" customWidth="1"/>
    <col min="4614" max="4614" width="7.5703125" customWidth="1"/>
    <col min="4615" max="4615" width="9.85546875" customWidth="1"/>
    <col min="4616" max="4616" width="11.7109375" customWidth="1"/>
    <col min="4617" max="4617" width="10.5703125" customWidth="1"/>
    <col min="4618" max="4618" width="16.140625" customWidth="1"/>
    <col min="4865" max="4865" width="13.7109375" customWidth="1"/>
    <col min="4866" max="4866" width="16.5703125" customWidth="1"/>
    <col min="4867" max="4867" width="16.7109375" customWidth="1"/>
    <col min="4868" max="4868" width="5.7109375" customWidth="1"/>
    <col min="4869" max="4869" width="3.28515625" customWidth="1"/>
    <col min="4870" max="4870" width="7.5703125" customWidth="1"/>
    <col min="4871" max="4871" width="9.85546875" customWidth="1"/>
    <col min="4872" max="4872" width="11.7109375" customWidth="1"/>
    <col min="4873" max="4873" width="10.5703125" customWidth="1"/>
    <col min="4874" max="4874" width="16.140625" customWidth="1"/>
    <col min="5121" max="5121" width="13.7109375" customWidth="1"/>
    <col min="5122" max="5122" width="16.5703125" customWidth="1"/>
    <col min="5123" max="5123" width="16.7109375" customWidth="1"/>
    <col min="5124" max="5124" width="5.7109375" customWidth="1"/>
    <col min="5125" max="5125" width="3.28515625" customWidth="1"/>
    <col min="5126" max="5126" width="7.5703125" customWidth="1"/>
    <col min="5127" max="5127" width="9.85546875" customWidth="1"/>
    <col min="5128" max="5128" width="11.7109375" customWidth="1"/>
    <col min="5129" max="5129" width="10.5703125" customWidth="1"/>
    <col min="5130" max="5130" width="16.140625" customWidth="1"/>
    <col min="5377" max="5377" width="13.7109375" customWidth="1"/>
    <col min="5378" max="5378" width="16.5703125" customWidth="1"/>
    <col min="5379" max="5379" width="16.7109375" customWidth="1"/>
    <col min="5380" max="5380" width="5.7109375" customWidth="1"/>
    <col min="5381" max="5381" width="3.28515625" customWidth="1"/>
    <col min="5382" max="5382" width="7.5703125" customWidth="1"/>
    <col min="5383" max="5383" width="9.85546875" customWidth="1"/>
    <col min="5384" max="5384" width="11.7109375" customWidth="1"/>
    <col min="5385" max="5385" width="10.5703125" customWidth="1"/>
    <col min="5386" max="5386" width="16.140625" customWidth="1"/>
    <col min="5633" max="5633" width="13.7109375" customWidth="1"/>
    <col min="5634" max="5634" width="16.5703125" customWidth="1"/>
    <col min="5635" max="5635" width="16.7109375" customWidth="1"/>
    <col min="5636" max="5636" width="5.7109375" customWidth="1"/>
    <col min="5637" max="5637" width="3.28515625" customWidth="1"/>
    <col min="5638" max="5638" width="7.5703125" customWidth="1"/>
    <col min="5639" max="5639" width="9.85546875" customWidth="1"/>
    <col min="5640" max="5640" width="11.7109375" customWidth="1"/>
    <col min="5641" max="5641" width="10.5703125" customWidth="1"/>
    <col min="5642" max="5642" width="16.140625" customWidth="1"/>
    <col min="5889" max="5889" width="13.7109375" customWidth="1"/>
    <col min="5890" max="5890" width="16.5703125" customWidth="1"/>
    <col min="5891" max="5891" width="16.7109375" customWidth="1"/>
    <col min="5892" max="5892" width="5.7109375" customWidth="1"/>
    <col min="5893" max="5893" width="3.28515625" customWidth="1"/>
    <col min="5894" max="5894" width="7.5703125" customWidth="1"/>
    <col min="5895" max="5895" width="9.85546875" customWidth="1"/>
    <col min="5896" max="5896" width="11.7109375" customWidth="1"/>
    <col min="5897" max="5897" width="10.5703125" customWidth="1"/>
    <col min="5898" max="5898" width="16.140625" customWidth="1"/>
    <col min="6145" max="6145" width="13.7109375" customWidth="1"/>
    <col min="6146" max="6146" width="16.5703125" customWidth="1"/>
    <col min="6147" max="6147" width="16.7109375" customWidth="1"/>
    <col min="6148" max="6148" width="5.7109375" customWidth="1"/>
    <col min="6149" max="6149" width="3.28515625" customWidth="1"/>
    <col min="6150" max="6150" width="7.5703125" customWidth="1"/>
    <col min="6151" max="6151" width="9.85546875" customWidth="1"/>
    <col min="6152" max="6152" width="11.7109375" customWidth="1"/>
    <col min="6153" max="6153" width="10.5703125" customWidth="1"/>
    <col min="6154" max="6154" width="16.140625" customWidth="1"/>
    <col min="6401" max="6401" width="13.7109375" customWidth="1"/>
    <col min="6402" max="6402" width="16.5703125" customWidth="1"/>
    <col min="6403" max="6403" width="16.7109375" customWidth="1"/>
    <col min="6404" max="6404" width="5.7109375" customWidth="1"/>
    <col min="6405" max="6405" width="3.28515625" customWidth="1"/>
    <col min="6406" max="6406" width="7.5703125" customWidth="1"/>
    <col min="6407" max="6407" width="9.85546875" customWidth="1"/>
    <col min="6408" max="6408" width="11.7109375" customWidth="1"/>
    <col min="6409" max="6409" width="10.5703125" customWidth="1"/>
    <col min="6410" max="6410" width="16.140625" customWidth="1"/>
    <col min="6657" max="6657" width="13.7109375" customWidth="1"/>
    <col min="6658" max="6658" width="16.5703125" customWidth="1"/>
    <col min="6659" max="6659" width="16.7109375" customWidth="1"/>
    <col min="6660" max="6660" width="5.7109375" customWidth="1"/>
    <col min="6661" max="6661" width="3.28515625" customWidth="1"/>
    <col min="6662" max="6662" width="7.5703125" customWidth="1"/>
    <col min="6663" max="6663" width="9.85546875" customWidth="1"/>
    <col min="6664" max="6664" width="11.7109375" customWidth="1"/>
    <col min="6665" max="6665" width="10.5703125" customWidth="1"/>
    <col min="6666" max="6666" width="16.140625" customWidth="1"/>
    <col min="6913" max="6913" width="13.7109375" customWidth="1"/>
    <col min="6914" max="6914" width="16.5703125" customWidth="1"/>
    <col min="6915" max="6915" width="16.7109375" customWidth="1"/>
    <col min="6916" max="6916" width="5.7109375" customWidth="1"/>
    <col min="6917" max="6917" width="3.28515625" customWidth="1"/>
    <col min="6918" max="6918" width="7.5703125" customWidth="1"/>
    <col min="6919" max="6919" width="9.85546875" customWidth="1"/>
    <col min="6920" max="6920" width="11.7109375" customWidth="1"/>
    <col min="6921" max="6921" width="10.5703125" customWidth="1"/>
    <col min="6922" max="6922" width="16.140625" customWidth="1"/>
    <col min="7169" max="7169" width="13.7109375" customWidth="1"/>
    <col min="7170" max="7170" width="16.5703125" customWidth="1"/>
    <col min="7171" max="7171" width="16.7109375" customWidth="1"/>
    <col min="7172" max="7172" width="5.7109375" customWidth="1"/>
    <col min="7173" max="7173" width="3.28515625" customWidth="1"/>
    <col min="7174" max="7174" width="7.5703125" customWidth="1"/>
    <col min="7175" max="7175" width="9.85546875" customWidth="1"/>
    <col min="7176" max="7176" width="11.7109375" customWidth="1"/>
    <col min="7177" max="7177" width="10.5703125" customWidth="1"/>
    <col min="7178" max="7178" width="16.140625" customWidth="1"/>
    <col min="7425" max="7425" width="13.7109375" customWidth="1"/>
    <col min="7426" max="7426" width="16.5703125" customWidth="1"/>
    <col min="7427" max="7427" width="16.7109375" customWidth="1"/>
    <col min="7428" max="7428" width="5.7109375" customWidth="1"/>
    <col min="7429" max="7429" width="3.28515625" customWidth="1"/>
    <col min="7430" max="7430" width="7.5703125" customWidth="1"/>
    <col min="7431" max="7431" width="9.85546875" customWidth="1"/>
    <col min="7432" max="7432" width="11.7109375" customWidth="1"/>
    <col min="7433" max="7433" width="10.5703125" customWidth="1"/>
    <col min="7434" max="7434" width="16.140625" customWidth="1"/>
    <col min="7681" max="7681" width="13.7109375" customWidth="1"/>
    <col min="7682" max="7682" width="16.5703125" customWidth="1"/>
    <col min="7683" max="7683" width="16.7109375" customWidth="1"/>
    <col min="7684" max="7684" width="5.7109375" customWidth="1"/>
    <col min="7685" max="7685" width="3.28515625" customWidth="1"/>
    <col min="7686" max="7686" width="7.5703125" customWidth="1"/>
    <col min="7687" max="7687" width="9.85546875" customWidth="1"/>
    <col min="7688" max="7688" width="11.7109375" customWidth="1"/>
    <col min="7689" max="7689" width="10.5703125" customWidth="1"/>
    <col min="7690" max="7690" width="16.140625" customWidth="1"/>
    <col min="7937" max="7937" width="13.7109375" customWidth="1"/>
    <col min="7938" max="7938" width="16.5703125" customWidth="1"/>
    <col min="7939" max="7939" width="16.7109375" customWidth="1"/>
    <col min="7940" max="7940" width="5.7109375" customWidth="1"/>
    <col min="7941" max="7941" width="3.28515625" customWidth="1"/>
    <col min="7942" max="7942" width="7.5703125" customWidth="1"/>
    <col min="7943" max="7943" width="9.85546875" customWidth="1"/>
    <col min="7944" max="7944" width="11.7109375" customWidth="1"/>
    <col min="7945" max="7945" width="10.5703125" customWidth="1"/>
    <col min="7946" max="7946" width="16.140625" customWidth="1"/>
    <col min="8193" max="8193" width="13.7109375" customWidth="1"/>
    <col min="8194" max="8194" width="16.5703125" customWidth="1"/>
    <col min="8195" max="8195" width="16.7109375" customWidth="1"/>
    <col min="8196" max="8196" width="5.7109375" customWidth="1"/>
    <col min="8197" max="8197" width="3.28515625" customWidth="1"/>
    <col min="8198" max="8198" width="7.5703125" customWidth="1"/>
    <col min="8199" max="8199" width="9.85546875" customWidth="1"/>
    <col min="8200" max="8200" width="11.7109375" customWidth="1"/>
    <col min="8201" max="8201" width="10.5703125" customWidth="1"/>
    <col min="8202" max="8202" width="16.140625" customWidth="1"/>
    <col min="8449" max="8449" width="13.7109375" customWidth="1"/>
    <col min="8450" max="8450" width="16.5703125" customWidth="1"/>
    <col min="8451" max="8451" width="16.7109375" customWidth="1"/>
    <col min="8452" max="8452" width="5.7109375" customWidth="1"/>
    <col min="8453" max="8453" width="3.28515625" customWidth="1"/>
    <col min="8454" max="8454" width="7.5703125" customWidth="1"/>
    <col min="8455" max="8455" width="9.85546875" customWidth="1"/>
    <col min="8456" max="8456" width="11.7109375" customWidth="1"/>
    <col min="8457" max="8457" width="10.5703125" customWidth="1"/>
    <col min="8458" max="8458" width="16.140625" customWidth="1"/>
    <col min="8705" max="8705" width="13.7109375" customWidth="1"/>
    <col min="8706" max="8706" width="16.5703125" customWidth="1"/>
    <col min="8707" max="8707" width="16.7109375" customWidth="1"/>
    <col min="8708" max="8708" width="5.7109375" customWidth="1"/>
    <col min="8709" max="8709" width="3.28515625" customWidth="1"/>
    <col min="8710" max="8710" width="7.5703125" customWidth="1"/>
    <col min="8711" max="8711" width="9.85546875" customWidth="1"/>
    <col min="8712" max="8712" width="11.7109375" customWidth="1"/>
    <col min="8713" max="8713" width="10.5703125" customWidth="1"/>
    <col min="8714" max="8714" width="16.140625" customWidth="1"/>
    <col min="8961" max="8961" width="13.7109375" customWidth="1"/>
    <col min="8962" max="8962" width="16.5703125" customWidth="1"/>
    <col min="8963" max="8963" width="16.7109375" customWidth="1"/>
    <col min="8964" max="8964" width="5.7109375" customWidth="1"/>
    <col min="8965" max="8965" width="3.28515625" customWidth="1"/>
    <col min="8966" max="8966" width="7.5703125" customWidth="1"/>
    <col min="8967" max="8967" width="9.85546875" customWidth="1"/>
    <col min="8968" max="8968" width="11.7109375" customWidth="1"/>
    <col min="8969" max="8969" width="10.5703125" customWidth="1"/>
    <col min="8970" max="8970" width="16.140625" customWidth="1"/>
    <col min="9217" max="9217" width="13.7109375" customWidth="1"/>
    <col min="9218" max="9218" width="16.5703125" customWidth="1"/>
    <col min="9219" max="9219" width="16.7109375" customWidth="1"/>
    <col min="9220" max="9220" width="5.7109375" customWidth="1"/>
    <col min="9221" max="9221" width="3.28515625" customWidth="1"/>
    <col min="9222" max="9222" width="7.5703125" customWidth="1"/>
    <col min="9223" max="9223" width="9.85546875" customWidth="1"/>
    <col min="9224" max="9224" width="11.7109375" customWidth="1"/>
    <col min="9225" max="9225" width="10.5703125" customWidth="1"/>
    <col min="9226" max="9226" width="16.140625" customWidth="1"/>
    <col min="9473" max="9473" width="13.7109375" customWidth="1"/>
    <col min="9474" max="9474" width="16.5703125" customWidth="1"/>
    <col min="9475" max="9475" width="16.7109375" customWidth="1"/>
    <col min="9476" max="9476" width="5.7109375" customWidth="1"/>
    <col min="9477" max="9477" width="3.28515625" customWidth="1"/>
    <col min="9478" max="9478" width="7.5703125" customWidth="1"/>
    <col min="9479" max="9479" width="9.85546875" customWidth="1"/>
    <col min="9480" max="9480" width="11.7109375" customWidth="1"/>
    <col min="9481" max="9481" width="10.5703125" customWidth="1"/>
    <col min="9482" max="9482" width="16.140625" customWidth="1"/>
    <col min="9729" max="9729" width="13.7109375" customWidth="1"/>
    <col min="9730" max="9730" width="16.5703125" customWidth="1"/>
    <col min="9731" max="9731" width="16.7109375" customWidth="1"/>
    <col min="9732" max="9732" width="5.7109375" customWidth="1"/>
    <col min="9733" max="9733" width="3.28515625" customWidth="1"/>
    <col min="9734" max="9734" width="7.5703125" customWidth="1"/>
    <col min="9735" max="9735" width="9.85546875" customWidth="1"/>
    <col min="9736" max="9736" width="11.7109375" customWidth="1"/>
    <col min="9737" max="9737" width="10.5703125" customWidth="1"/>
    <col min="9738" max="9738" width="16.140625" customWidth="1"/>
    <col min="9985" max="9985" width="13.7109375" customWidth="1"/>
    <col min="9986" max="9986" width="16.5703125" customWidth="1"/>
    <col min="9987" max="9987" width="16.7109375" customWidth="1"/>
    <col min="9988" max="9988" width="5.7109375" customWidth="1"/>
    <col min="9989" max="9989" width="3.28515625" customWidth="1"/>
    <col min="9990" max="9990" width="7.5703125" customWidth="1"/>
    <col min="9991" max="9991" width="9.85546875" customWidth="1"/>
    <col min="9992" max="9992" width="11.7109375" customWidth="1"/>
    <col min="9993" max="9993" width="10.5703125" customWidth="1"/>
    <col min="9994" max="9994" width="16.140625" customWidth="1"/>
    <col min="10241" max="10241" width="13.7109375" customWidth="1"/>
    <col min="10242" max="10242" width="16.5703125" customWidth="1"/>
    <col min="10243" max="10243" width="16.7109375" customWidth="1"/>
    <col min="10244" max="10244" width="5.7109375" customWidth="1"/>
    <col min="10245" max="10245" width="3.28515625" customWidth="1"/>
    <col min="10246" max="10246" width="7.5703125" customWidth="1"/>
    <col min="10247" max="10247" width="9.85546875" customWidth="1"/>
    <col min="10248" max="10248" width="11.7109375" customWidth="1"/>
    <col min="10249" max="10249" width="10.5703125" customWidth="1"/>
    <col min="10250" max="10250" width="16.140625" customWidth="1"/>
    <col min="10497" max="10497" width="13.7109375" customWidth="1"/>
    <col min="10498" max="10498" width="16.5703125" customWidth="1"/>
    <col min="10499" max="10499" width="16.7109375" customWidth="1"/>
    <col min="10500" max="10500" width="5.7109375" customWidth="1"/>
    <col min="10501" max="10501" width="3.28515625" customWidth="1"/>
    <col min="10502" max="10502" width="7.5703125" customWidth="1"/>
    <col min="10503" max="10503" width="9.85546875" customWidth="1"/>
    <col min="10504" max="10504" width="11.7109375" customWidth="1"/>
    <col min="10505" max="10505" width="10.5703125" customWidth="1"/>
    <col min="10506" max="10506" width="16.140625" customWidth="1"/>
    <col min="10753" max="10753" width="13.7109375" customWidth="1"/>
    <col min="10754" max="10754" width="16.5703125" customWidth="1"/>
    <col min="10755" max="10755" width="16.7109375" customWidth="1"/>
    <col min="10756" max="10756" width="5.7109375" customWidth="1"/>
    <col min="10757" max="10757" width="3.28515625" customWidth="1"/>
    <col min="10758" max="10758" width="7.5703125" customWidth="1"/>
    <col min="10759" max="10759" width="9.85546875" customWidth="1"/>
    <col min="10760" max="10760" width="11.7109375" customWidth="1"/>
    <col min="10761" max="10761" width="10.5703125" customWidth="1"/>
    <col min="10762" max="10762" width="16.140625" customWidth="1"/>
    <col min="11009" max="11009" width="13.7109375" customWidth="1"/>
    <col min="11010" max="11010" width="16.5703125" customWidth="1"/>
    <col min="11011" max="11011" width="16.7109375" customWidth="1"/>
    <col min="11012" max="11012" width="5.7109375" customWidth="1"/>
    <col min="11013" max="11013" width="3.28515625" customWidth="1"/>
    <col min="11014" max="11014" width="7.5703125" customWidth="1"/>
    <col min="11015" max="11015" width="9.85546875" customWidth="1"/>
    <col min="11016" max="11016" width="11.7109375" customWidth="1"/>
    <col min="11017" max="11017" width="10.5703125" customWidth="1"/>
    <col min="11018" max="11018" width="16.140625" customWidth="1"/>
    <col min="11265" max="11265" width="13.7109375" customWidth="1"/>
    <col min="11266" max="11266" width="16.5703125" customWidth="1"/>
    <col min="11267" max="11267" width="16.7109375" customWidth="1"/>
    <col min="11268" max="11268" width="5.7109375" customWidth="1"/>
    <col min="11269" max="11269" width="3.28515625" customWidth="1"/>
    <col min="11270" max="11270" width="7.5703125" customWidth="1"/>
    <col min="11271" max="11271" width="9.85546875" customWidth="1"/>
    <col min="11272" max="11272" width="11.7109375" customWidth="1"/>
    <col min="11273" max="11273" width="10.5703125" customWidth="1"/>
    <col min="11274" max="11274" width="16.140625" customWidth="1"/>
    <col min="11521" max="11521" width="13.7109375" customWidth="1"/>
    <col min="11522" max="11522" width="16.5703125" customWidth="1"/>
    <col min="11523" max="11523" width="16.7109375" customWidth="1"/>
    <col min="11524" max="11524" width="5.7109375" customWidth="1"/>
    <col min="11525" max="11525" width="3.28515625" customWidth="1"/>
    <col min="11526" max="11526" width="7.5703125" customWidth="1"/>
    <col min="11527" max="11527" width="9.85546875" customWidth="1"/>
    <col min="11528" max="11528" width="11.7109375" customWidth="1"/>
    <col min="11529" max="11529" width="10.5703125" customWidth="1"/>
    <col min="11530" max="11530" width="16.140625" customWidth="1"/>
    <col min="11777" max="11777" width="13.7109375" customWidth="1"/>
    <col min="11778" max="11778" width="16.5703125" customWidth="1"/>
    <col min="11779" max="11779" width="16.7109375" customWidth="1"/>
    <col min="11780" max="11780" width="5.7109375" customWidth="1"/>
    <col min="11781" max="11781" width="3.28515625" customWidth="1"/>
    <col min="11782" max="11782" width="7.5703125" customWidth="1"/>
    <col min="11783" max="11783" width="9.85546875" customWidth="1"/>
    <col min="11784" max="11784" width="11.7109375" customWidth="1"/>
    <col min="11785" max="11785" width="10.5703125" customWidth="1"/>
    <col min="11786" max="11786" width="16.140625" customWidth="1"/>
    <col min="12033" max="12033" width="13.7109375" customWidth="1"/>
    <col min="12034" max="12034" width="16.5703125" customWidth="1"/>
    <col min="12035" max="12035" width="16.7109375" customWidth="1"/>
    <col min="12036" max="12036" width="5.7109375" customWidth="1"/>
    <col min="12037" max="12037" width="3.28515625" customWidth="1"/>
    <col min="12038" max="12038" width="7.5703125" customWidth="1"/>
    <col min="12039" max="12039" width="9.85546875" customWidth="1"/>
    <col min="12040" max="12040" width="11.7109375" customWidth="1"/>
    <col min="12041" max="12041" width="10.5703125" customWidth="1"/>
    <col min="12042" max="12042" width="16.140625" customWidth="1"/>
    <col min="12289" max="12289" width="13.7109375" customWidth="1"/>
    <col min="12290" max="12290" width="16.5703125" customWidth="1"/>
    <col min="12291" max="12291" width="16.7109375" customWidth="1"/>
    <col min="12292" max="12292" width="5.7109375" customWidth="1"/>
    <col min="12293" max="12293" width="3.28515625" customWidth="1"/>
    <col min="12294" max="12294" width="7.5703125" customWidth="1"/>
    <col min="12295" max="12295" width="9.85546875" customWidth="1"/>
    <col min="12296" max="12296" width="11.7109375" customWidth="1"/>
    <col min="12297" max="12297" width="10.5703125" customWidth="1"/>
    <col min="12298" max="12298" width="16.140625" customWidth="1"/>
    <col min="12545" max="12545" width="13.7109375" customWidth="1"/>
    <col min="12546" max="12546" width="16.5703125" customWidth="1"/>
    <col min="12547" max="12547" width="16.7109375" customWidth="1"/>
    <col min="12548" max="12548" width="5.7109375" customWidth="1"/>
    <col min="12549" max="12549" width="3.28515625" customWidth="1"/>
    <col min="12550" max="12550" width="7.5703125" customWidth="1"/>
    <col min="12551" max="12551" width="9.85546875" customWidth="1"/>
    <col min="12552" max="12552" width="11.7109375" customWidth="1"/>
    <col min="12553" max="12553" width="10.5703125" customWidth="1"/>
    <col min="12554" max="12554" width="16.140625" customWidth="1"/>
    <col min="12801" max="12801" width="13.7109375" customWidth="1"/>
    <col min="12802" max="12802" width="16.5703125" customWidth="1"/>
    <col min="12803" max="12803" width="16.7109375" customWidth="1"/>
    <col min="12804" max="12804" width="5.7109375" customWidth="1"/>
    <col min="12805" max="12805" width="3.28515625" customWidth="1"/>
    <col min="12806" max="12806" width="7.5703125" customWidth="1"/>
    <col min="12807" max="12807" width="9.85546875" customWidth="1"/>
    <col min="12808" max="12808" width="11.7109375" customWidth="1"/>
    <col min="12809" max="12809" width="10.5703125" customWidth="1"/>
    <col min="12810" max="12810" width="16.140625" customWidth="1"/>
    <col min="13057" max="13057" width="13.7109375" customWidth="1"/>
    <col min="13058" max="13058" width="16.5703125" customWidth="1"/>
    <col min="13059" max="13059" width="16.7109375" customWidth="1"/>
    <col min="13060" max="13060" width="5.7109375" customWidth="1"/>
    <col min="13061" max="13061" width="3.28515625" customWidth="1"/>
    <col min="13062" max="13062" width="7.5703125" customWidth="1"/>
    <col min="13063" max="13063" width="9.85546875" customWidth="1"/>
    <col min="13064" max="13064" width="11.7109375" customWidth="1"/>
    <col min="13065" max="13065" width="10.5703125" customWidth="1"/>
    <col min="13066" max="13066" width="16.140625" customWidth="1"/>
    <col min="13313" max="13313" width="13.7109375" customWidth="1"/>
    <col min="13314" max="13314" width="16.5703125" customWidth="1"/>
    <col min="13315" max="13315" width="16.7109375" customWidth="1"/>
    <col min="13316" max="13316" width="5.7109375" customWidth="1"/>
    <col min="13317" max="13317" width="3.28515625" customWidth="1"/>
    <col min="13318" max="13318" width="7.5703125" customWidth="1"/>
    <col min="13319" max="13319" width="9.85546875" customWidth="1"/>
    <col min="13320" max="13320" width="11.7109375" customWidth="1"/>
    <col min="13321" max="13321" width="10.5703125" customWidth="1"/>
    <col min="13322" max="13322" width="16.140625" customWidth="1"/>
    <col min="13569" max="13569" width="13.7109375" customWidth="1"/>
    <col min="13570" max="13570" width="16.5703125" customWidth="1"/>
    <col min="13571" max="13571" width="16.7109375" customWidth="1"/>
    <col min="13572" max="13572" width="5.7109375" customWidth="1"/>
    <col min="13573" max="13573" width="3.28515625" customWidth="1"/>
    <col min="13574" max="13574" width="7.5703125" customWidth="1"/>
    <col min="13575" max="13575" width="9.85546875" customWidth="1"/>
    <col min="13576" max="13576" width="11.7109375" customWidth="1"/>
    <col min="13577" max="13577" width="10.5703125" customWidth="1"/>
    <col min="13578" max="13578" width="16.140625" customWidth="1"/>
    <col min="13825" max="13825" width="13.7109375" customWidth="1"/>
    <col min="13826" max="13826" width="16.5703125" customWidth="1"/>
    <col min="13827" max="13827" width="16.7109375" customWidth="1"/>
    <col min="13828" max="13828" width="5.7109375" customWidth="1"/>
    <col min="13829" max="13829" width="3.28515625" customWidth="1"/>
    <col min="13830" max="13830" width="7.5703125" customWidth="1"/>
    <col min="13831" max="13831" width="9.85546875" customWidth="1"/>
    <col min="13832" max="13832" width="11.7109375" customWidth="1"/>
    <col min="13833" max="13833" width="10.5703125" customWidth="1"/>
    <col min="13834" max="13834" width="16.140625" customWidth="1"/>
    <col min="14081" max="14081" width="13.7109375" customWidth="1"/>
    <col min="14082" max="14082" width="16.5703125" customWidth="1"/>
    <col min="14083" max="14083" width="16.7109375" customWidth="1"/>
    <col min="14084" max="14084" width="5.7109375" customWidth="1"/>
    <col min="14085" max="14085" width="3.28515625" customWidth="1"/>
    <col min="14086" max="14086" width="7.5703125" customWidth="1"/>
    <col min="14087" max="14087" width="9.85546875" customWidth="1"/>
    <col min="14088" max="14088" width="11.7109375" customWidth="1"/>
    <col min="14089" max="14089" width="10.5703125" customWidth="1"/>
    <col min="14090" max="14090" width="16.140625" customWidth="1"/>
    <col min="14337" max="14337" width="13.7109375" customWidth="1"/>
    <col min="14338" max="14338" width="16.5703125" customWidth="1"/>
    <col min="14339" max="14339" width="16.7109375" customWidth="1"/>
    <col min="14340" max="14340" width="5.7109375" customWidth="1"/>
    <col min="14341" max="14341" width="3.28515625" customWidth="1"/>
    <col min="14342" max="14342" width="7.5703125" customWidth="1"/>
    <col min="14343" max="14343" width="9.85546875" customWidth="1"/>
    <col min="14344" max="14344" width="11.7109375" customWidth="1"/>
    <col min="14345" max="14345" width="10.5703125" customWidth="1"/>
    <col min="14346" max="14346" width="16.140625" customWidth="1"/>
    <col min="14593" max="14593" width="13.7109375" customWidth="1"/>
    <col min="14594" max="14594" width="16.5703125" customWidth="1"/>
    <col min="14595" max="14595" width="16.7109375" customWidth="1"/>
    <col min="14596" max="14596" width="5.7109375" customWidth="1"/>
    <col min="14597" max="14597" width="3.28515625" customWidth="1"/>
    <col min="14598" max="14598" width="7.5703125" customWidth="1"/>
    <col min="14599" max="14599" width="9.85546875" customWidth="1"/>
    <col min="14600" max="14600" width="11.7109375" customWidth="1"/>
    <col min="14601" max="14601" width="10.5703125" customWidth="1"/>
    <col min="14602" max="14602" width="16.140625" customWidth="1"/>
    <col min="14849" max="14849" width="13.7109375" customWidth="1"/>
    <col min="14850" max="14850" width="16.5703125" customWidth="1"/>
    <col min="14851" max="14851" width="16.7109375" customWidth="1"/>
    <col min="14852" max="14852" width="5.7109375" customWidth="1"/>
    <col min="14853" max="14853" width="3.28515625" customWidth="1"/>
    <col min="14854" max="14854" width="7.5703125" customWidth="1"/>
    <col min="14855" max="14855" width="9.85546875" customWidth="1"/>
    <col min="14856" max="14856" width="11.7109375" customWidth="1"/>
    <col min="14857" max="14857" width="10.5703125" customWidth="1"/>
    <col min="14858" max="14858" width="16.140625" customWidth="1"/>
    <col min="15105" max="15105" width="13.7109375" customWidth="1"/>
    <col min="15106" max="15106" width="16.5703125" customWidth="1"/>
    <col min="15107" max="15107" width="16.7109375" customWidth="1"/>
    <col min="15108" max="15108" width="5.7109375" customWidth="1"/>
    <col min="15109" max="15109" width="3.28515625" customWidth="1"/>
    <col min="15110" max="15110" width="7.5703125" customWidth="1"/>
    <col min="15111" max="15111" width="9.85546875" customWidth="1"/>
    <col min="15112" max="15112" width="11.7109375" customWidth="1"/>
    <col min="15113" max="15113" width="10.5703125" customWidth="1"/>
    <col min="15114" max="15114" width="16.140625" customWidth="1"/>
    <col min="15361" max="15361" width="13.7109375" customWidth="1"/>
    <col min="15362" max="15362" width="16.5703125" customWidth="1"/>
    <col min="15363" max="15363" width="16.7109375" customWidth="1"/>
    <col min="15364" max="15364" width="5.7109375" customWidth="1"/>
    <col min="15365" max="15365" width="3.28515625" customWidth="1"/>
    <col min="15366" max="15366" width="7.5703125" customWidth="1"/>
    <col min="15367" max="15367" width="9.85546875" customWidth="1"/>
    <col min="15368" max="15368" width="11.7109375" customWidth="1"/>
    <col min="15369" max="15369" width="10.5703125" customWidth="1"/>
    <col min="15370" max="15370" width="16.140625" customWidth="1"/>
    <col min="15617" max="15617" width="13.7109375" customWidth="1"/>
    <col min="15618" max="15618" width="16.5703125" customWidth="1"/>
    <col min="15619" max="15619" width="16.7109375" customWidth="1"/>
    <col min="15620" max="15620" width="5.7109375" customWidth="1"/>
    <col min="15621" max="15621" width="3.28515625" customWidth="1"/>
    <col min="15622" max="15622" width="7.5703125" customWidth="1"/>
    <col min="15623" max="15623" width="9.85546875" customWidth="1"/>
    <col min="15624" max="15624" width="11.7109375" customWidth="1"/>
    <col min="15625" max="15625" width="10.5703125" customWidth="1"/>
    <col min="15626" max="15626" width="16.140625" customWidth="1"/>
    <col min="15873" max="15873" width="13.7109375" customWidth="1"/>
    <col min="15874" max="15874" width="16.5703125" customWidth="1"/>
    <col min="15875" max="15875" width="16.7109375" customWidth="1"/>
    <col min="15876" max="15876" width="5.7109375" customWidth="1"/>
    <col min="15877" max="15877" width="3.28515625" customWidth="1"/>
    <col min="15878" max="15878" width="7.5703125" customWidth="1"/>
    <col min="15879" max="15879" width="9.85546875" customWidth="1"/>
    <col min="15880" max="15880" width="11.7109375" customWidth="1"/>
    <col min="15881" max="15881" width="10.5703125" customWidth="1"/>
    <col min="15882" max="15882" width="16.140625" customWidth="1"/>
    <col min="16129" max="16129" width="13.7109375" customWidth="1"/>
    <col min="16130" max="16130" width="16.5703125" customWidth="1"/>
    <col min="16131" max="16131" width="16.7109375" customWidth="1"/>
    <col min="16132" max="16132" width="5.7109375" customWidth="1"/>
    <col min="16133" max="16133" width="3.28515625" customWidth="1"/>
    <col min="16134" max="16134" width="7.5703125" customWidth="1"/>
    <col min="16135" max="16135" width="9.85546875" customWidth="1"/>
    <col min="16136" max="16136" width="11.7109375" customWidth="1"/>
    <col min="16137" max="16137" width="10.5703125" customWidth="1"/>
    <col min="16138" max="16138" width="16.140625" customWidth="1"/>
  </cols>
  <sheetData>
    <row r="1" spans="1:256" ht="22.5" customHeight="1" x14ac:dyDescent="0.25">
      <c r="A1" s="419"/>
      <c r="B1" s="420"/>
      <c r="C1" s="420"/>
      <c r="D1" s="420"/>
      <c r="K1" s="419"/>
      <c r="L1" s="421"/>
      <c r="M1" s="421"/>
      <c r="N1" s="421"/>
      <c r="O1" s="421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</row>
    <row r="2" spans="1:256" ht="10.5" hidden="1" customHeight="1" x14ac:dyDescent="0.3">
      <c r="A2" s="423"/>
      <c r="B2" s="424"/>
      <c r="C2" s="424"/>
      <c r="D2" s="425"/>
      <c r="E2" s="426" t="s">
        <v>703</v>
      </c>
      <c r="F2" s="427"/>
      <c r="G2" s="427"/>
      <c r="H2" s="427"/>
      <c r="I2" s="427"/>
      <c r="J2" s="427"/>
      <c r="K2" s="423"/>
      <c r="L2" s="421"/>
      <c r="M2" s="421"/>
      <c r="N2" s="421"/>
      <c r="O2" s="421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</row>
    <row r="3" spans="1:256" ht="18.75" customHeight="1" x14ac:dyDescent="0.25">
      <c r="K3" s="423"/>
      <c r="L3" s="421"/>
      <c r="N3" s="428"/>
      <c r="O3" s="428"/>
      <c r="P3" s="428"/>
      <c r="Q3" s="428"/>
      <c r="R3" s="428"/>
      <c r="S3" s="428"/>
      <c r="T3" s="422"/>
      <c r="U3" s="422"/>
      <c r="V3" s="422"/>
      <c r="W3" s="422"/>
      <c r="X3" s="422"/>
      <c r="Y3" s="422"/>
      <c r="Z3" s="422"/>
      <c r="AA3" s="422"/>
    </row>
    <row r="4" spans="1:256" ht="18.75" customHeight="1" x14ac:dyDescent="0.25">
      <c r="A4" s="429"/>
      <c r="B4" s="429"/>
      <c r="C4" s="429"/>
      <c r="D4" s="430"/>
      <c r="E4" s="430"/>
      <c r="F4" s="430"/>
      <c r="G4" s="430"/>
      <c r="H4" s="430"/>
      <c r="I4" s="430"/>
      <c r="J4" s="430"/>
      <c r="K4" s="423"/>
      <c r="L4" s="421"/>
      <c r="M4" s="421"/>
      <c r="N4" s="421"/>
      <c r="O4" s="421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</row>
    <row r="5" spans="1:256" s="431" customFormat="1" ht="58.5" customHeight="1" x14ac:dyDescent="0.35">
      <c r="A5" s="1004" t="s">
        <v>704</v>
      </c>
      <c r="B5" s="1004"/>
      <c r="C5" s="1004"/>
      <c r="D5" s="1004"/>
      <c r="E5" s="1004"/>
      <c r="F5" s="1004"/>
      <c r="G5" s="1004"/>
      <c r="H5" s="1004"/>
      <c r="I5" s="1004"/>
      <c r="J5" s="1004"/>
      <c r="K5" s="432"/>
      <c r="L5" s="433"/>
      <c r="M5" s="433"/>
      <c r="N5" s="433"/>
      <c r="O5" s="433"/>
      <c r="S5" s="422"/>
      <c r="T5" s="422"/>
      <c r="U5" s="422"/>
      <c r="V5" s="422"/>
      <c r="W5" s="422"/>
      <c r="X5" s="422"/>
      <c r="Y5" s="422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431" customFormat="1" ht="18.95" customHeight="1" x14ac:dyDescent="0.3">
      <c r="A6" s="1005" t="s">
        <v>705</v>
      </c>
      <c r="B6" s="1005" t="s">
        <v>111</v>
      </c>
      <c r="C6" s="1007"/>
      <c r="D6" s="1009" t="s">
        <v>706</v>
      </c>
      <c r="E6" s="1011" t="s">
        <v>750</v>
      </c>
      <c r="F6" s="1012"/>
      <c r="G6" s="1012"/>
      <c r="H6" s="1012"/>
      <c r="I6" s="1012"/>
      <c r="J6" s="1013"/>
      <c r="K6" s="432"/>
      <c r="L6" s="433"/>
      <c r="M6" s="433"/>
      <c r="N6" s="433"/>
      <c r="O6" s="433"/>
      <c r="S6" s="422"/>
      <c r="T6" s="422"/>
      <c r="U6" s="422"/>
      <c r="V6" s="422"/>
      <c r="W6" s="422"/>
      <c r="X6" s="422"/>
      <c r="Y6" s="422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431" customFormat="1" ht="53.25" customHeight="1" x14ac:dyDescent="0.25">
      <c r="A7" s="1006"/>
      <c r="B7" s="1006"/>
      <c r="C7" s="1008"/>
      <c r="D7" s="1010"/>
      <c r="E7" s="1011" t="s">
        <v>708</v>
      </c>
      <c r="F7" s="1012"/>
      <c r="G7" s="446" t="s">
        <v>709</v>
      </c>
      <c r="H7" s="446" t="s">
        <v>710</v>
      </c>
      <c r="I7" s="446" t="s">
        <v>711</v>
      </c>
      <c r="J7" s="447" t="s">
        <v>712</v>
      </c>
      <c r="K7" s="434"/>
      <c r="L7" s="433"/>
      <c r="M7" s="433"/>
      <c r="N7" s="433"/>
      <c r="O7" s="433"/>
      <c r="S7" s="435"/>
      <c r="T7" s="435"/>
      <c r="U7" s="435"/>
      <c r="V7" s="435"/>
      <c r="W7" s="435"/>
      <c r="X7" s="435"/>
      <c r="Y7" s="435"/>
      <c r="Z7" s="436"/>
      <c r="AA7" s="436"/>
      <c r="AB7" s="436"/>
      <c r="AC7" s="436"/>
      <c r="AD7" s="436"/>
      <c r="AE7" s="436"/>
      <c r="AF7" s="436"/>
      <c r="AG7" s="436"/>
      <c r="AH7" s="436"/>
      <c r="AI7" s="436"/>
      <c r="AJ7" s="436"/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6"/>
      <c r="BK7" s="436"/>
      <c r="BL7" s="436"/>
      <c r="BM7" s="436"/>
      <c r="BN7" s="436"/>
      <c r="BO7" s="436"/>
      <c r="BP7" s="436"/>
      <c r="BQ7" s="436"/>
      <c r="BR7" s="436"/>
      <c r="BS7" s="436"/>
      <c r="BT7" s="436"/>
      <c r="BU7" s="436"/>
      <c r="BV7" s="436"/>
      <c r="BW7" s="436"/>
      <c r="BX7" s="436"/>
      <c r="BY7" s="436"/>
      <c r="BZ7" s="436"/>
      <c r="CA7" s="436"/>
      <c r="CB7" s="436"/>
      <c r="CC7" s="436"/>
      <c r="CD7" s="436"/>
      <c r="CE7" s="436"/>
      <c r="CF7" s="436"/>
      <c r="CG7" s="436"/>
      <c r="CH7" s="436"/>
      <c r="CI7" s="436"/>
      <c r="CJ7" s="436"/>
      <c r="CK7" s="436"/>
      <c r="CL7" s="436"/>
      <c r="CM7" s="436"/>
      <c r="CN7" s="436"/>
      <c r="CO7" s="436"/>
      <c r="CP7" s="436"/>
      <c r="CQ7" s="436"/>
      <c r="CR7" s="436"/>
      <c r="CS7" s="436"/>
      <c r="CT7" s="436"/>
      <c r="CU7" s="436"/>
      <c r="CV7" s="436"/>
      <c r="CW7" s="436"/>
      <c r="CX7" s="436"/>
      <c r="CY7" s="436"/>
      <c r="CZ7" s="436"/>
      <c r="DA7" s="436"/>
      <c r="DB7" s="436"/>
      <c r="DC7" s="436"/>
      <c r="DD7" s="436"/>
      <c r="DE7" s="436"/>
      <c r="DF7" s="436"/>
      <c r="DG7" s="436"/>
      <c r="DH7" s="436"/>
      <c r="DI7" s="436"/>
      <c r="DJ7" s="436"/>
      <c r="DK7" s="436"/>
      <c r="DL7" s="436"/>
      <c r="DM7" s="436"/>
      <c r="DN7" s="436"/>
      <c r="DO7" s="436"/>
      <c r="DP7" s="436"/>
      <c r="DQ7" s="436"/>
      <c r="DR7" s="436"/>
      <c r="DS7" s="436"/>
      <c r="DT7" s="436"/>
      <c r="DU7" s="436"/>
      <c r="DV7" s="436"/>
      <c r="DW7" s="436"/>
      <c r="DX7" s="436"/>
      <c r="DY7" s="436"/>
      <c r="DZ7" s="436"/>
      <c r="EA7" s="436"/>
      <c r="EB7" s="436"/>
      <c r="EC7" s="436"/>
      <c r="ED7" s="436"/>
      <c r="EE7" s="436"/>
      <c r="EF7" s="436"/>
      <c r="EG7" s="436"/>
      <c r="EH7" s="436"/>
      <c r="EI7" s="436"/>
      <c r="EJ7" s="436"/>
      <c r="EK7" s="436"/>
      <c r="EL7" s="436"/>
      <c r="EM7" s="436"/>
      <c r="EN7" s="436"/>
      <c r="EO7" s="436"/>
      <c r="EP7" s="436"/>
      <c r="EQ7" s="436"/>
      <c r="ER7" s="436"/>
      <c r="ES7" s="436"/>
      <c r="ET7" s="436"/>
      <c r="EU7" s="436"/>
      <c r="EV7" s="436"/>
      <c r="EW7" s="436"/>
      <c r="EX7" s="436"/>
      <c r="EY7" s="436"/>
      <c r="EZ7" s="436"/>
      <c r="FA7" s="436"/>
      <c r="FB7" s="436"/>
      <c r="FC7" s="436"/>
      <c r="FD7" s="436"/>
      <c r="FE7" s="436"/>
      <c r="FF7" s="436"/>
      <c r="FG7" s="436"/>
      <c r="FH7" s="436"/>
      <c r="FI7" s="436"/>
      <c r="FJ7" s="436"/>
      <c r="FK7" s="436"/>
      <c r="FL7" s="436"/>
      <c r="FM7" s="436"/>
      <c r="FN7" s="436"/>
      <c r="FO7" s="436"/>
      <c r="FP7" s="436"/>
      <c r="FQ7" s="436"/>
      <c r="FR7" s="436"/>
      <c r="FS7" s="436"/>
      <c r="FT7" s="436"/>
      <c r="FU7" s="436"/>
      <c r="FV7" s="436"/>
      <c r="FW7" s="436"/>
      <c r="FX7" s="436"/>
      <c r="FY7" s="436"/>
      <c r="FZ7" s="436"/>
      <c r="GA7" s="436"/>
      <c r="GB7" s="436"/>
      <c r="GC7" s="436"/>
      <c r="GD7" s="436"/>
      <c r="GE7" s="436"/>
      <c r="GF7" s="436"/>
      <c r="GG7" s="436"/>
      <c r="GH7" s="436"/>
      <c r="GI7" s="436"/>
      <c r="GJ7" s="436"/>
      <c r="GK7" s="436"/>
      <c r="GL7" s="436"/>
      <c r="GM7" s="436"/>
      <c r="GN7" s="436"/>
      <c r="GO7" s="436"/>
      <c r="GP7" s="436"/>
      <c r="GQ7" s="436"/>
      <c r="GR7" s="436"/>
      <c r="GS7" s="436"/>
      <c r="GT7" s="436"/>
      <c r="GU7" s="436"/>
      <c r="GV7" s="436"/>
      <c r="GW7" s="436"/>
      <c r="GX7" s="436"/>
      <c r="GY7" s="436"/>
      <c r="GZ7" s="436"/>
      <c r="HA7" s="436"/>
      <c r="HB7" s="436"/>
      <c r="HC7" s="436"/>
      <c r="HD7" s="436"/>
      <c r="HE7" s="436"/>
      <c r="HF7" s="436"/>
      <c r="HG7" s="436"/>
      <c r="HH7" s="436"/>
      <c r="HI7" s="436"/>
      <c r="HJ7" s="436"/>
      <c r="HK7" s="436"/>
      <c r="HL7" s="436"/>
      <c r="HM7" s="436"/>
      <c r="HN7" s="436"/>
      <c r="HO7" s="436"/>
      <c r="HP7" s="436"/>
      <c r="HQ7" s="436"/>
      <c r="HR7" s="436"/>
      <c r="HS7" s="436"/>
      <c r="HT7" s="436"/>
      <c r="HU7" s="436"/>
      <c r="HV7" s="436"/>
      <c r="HW7" s="436"/>
      <c r="HX7" s="436"/>
      <c r="HY7" s="436"/>
      <c r="HZ7" s="436"/>
      <c r="IA7" s="436"/>
      <c r="IB7" s="436"/>
      <c r="IC7" s="436"/>
      <c r="ID7" s="436"/>
      <c r="IE7" s="436"/>
      <c r="IF7" s="436"/>
      <c r="IG7" s="436"/>
      <c r="IH7" s="436"/>
      <c r="II7" s="436"/>
      <c r="IJ7" s="436"/>
      <c r="IK7" s="436"/>
      <c r="IL7" s="436"/>
      <c r="IM7" s="436"/>
      <c r="IN7" s="436"/>
      <c r="IO7" s="436"/>
      <c r="IP7" s="436"/>
      <c r="IQ7" s="436"/>
      <c r="IR7" s="436"/>
      <c r="IS7" s="436"/>
      <c r="IT7" s="436"/>
      <c r="IU7" s="436"/>
      <c r="IV7" s="436"/>
    </row>
    <row r="8" spans="1:256" s="431" customFormat="1" ht="18.95" customHeight="1" x14ac:dyDescent="0.25">
      <c r="A8" s="1022"/>
      <c r="B8" s="1023" t="s">
        <v>751</v>
      </c>
      <c r="C8" s="1034"/>
      <c r="D8" s="1025" t="s">
        <v>30</v>
      </c>
      <c r="E8" s="1035">
        <v>600</v>
      </c>
      <c r="F8" s="1036"/>
      <c r="G8" s="1015">
        <v>790</v>
      </c>
      <c r="H8" s="1015">
        <v>1020</v>
      </c>
      <c r="I8" s="1015">
        <v>1540</v>
      </c>
      <c r="J8" s="1015">
        <v>2884</v>
      </c>
      <c r="L8" s="433"/>
      <c r="M8" s="433"/>
      <c r="N8" s="433"/>
      <c r="O8" s="433"/>
    </row>
    <row r="9" spans="1:256" s="431" customFormat="1" ht="18.95" customHeight="1" x14ac:dyDescent="0.25">
      <c r="A9" s="1022"/>
      <c r="B9" s="1018" t="s">
        <v>713</v>
      </c>
      <c r="C9" s="1019"/>
      <c r="D9" s="1026"/>
      <c r="E9" s="1037"/>
      <c r="F9" s="1038"/>
      <c r="G9" s="1016"/>
      <c r="H9" s="1016"/>
      <c r="I9" s="1016"/>
      <c r="J9" s="1016"/>
      <c r="L9" s="433"/>
      <c r="M9" s="433"/>
      <c r="N9" s="433"/>
      <c r="O9" s="433"/>
    </row>
    <row r="10" spans="1:256" s="431" customFormat="1" ht="18.95" customHeight="1" x14ac:dyDescent="0.25">
      <c r="A10" s="1022"/>
      <c r="B10" s="1020" t="s">
        <v>714</v>
      </c>
      <c r="C10" s="1021"/>
      <c r="D10" s="1026"/>
      <c r="E10" s="1039"/>
      <c r="F10" s="1040"/>
      <c r="G10" s="1017"/>
      <c r="H10" s="1017"/>
      <c r="I10" s="1017"/>
      <c r="J10" s="1017"/>
      <c r="L10" s="433"/>
      <c r="M10" s="433"/>
      <c r="N10" s="433"/>
      <c r="O10" s="433"/>
    </row>
    <row r="11" spans="1:256" s="431" customFormat="1" ht="18.95" customHeight="1" x14ac:dyDescent="0.25">
      <c r="A11" s="448"/>
      <c r="B11" s="449"/>
      <c r="C11" s="450"/>
      <c r="D11" s="451"/>
      <c r="E11" s="452"/>
      <c r="F11" s="453"/>
      <c r="G11" s="454"/>
      <c r="H11" s="454"/>
      <c r="I11" s="454"/>
      <c r="J11" s="455"/>
      <c r="L11" s="433"/>
      <c r="M11" s="433"/>
      <c r="N11" s="433"/>
      <c r="O11" s="433"/>
    </row>
    <row r="12" spans="1:256" s="431" customFormat="1" ht="18.95" customHeight="1" x14ac:dyDescent="0.25">
      <c r="A12" s="1022"/>
      <c r="B12" s="1023" t="s">
        <v>752</v>
      </c>
      <c r="C12" s="1024"/>
      <c r="D12" s="1025" t="s">
        <v>30</v>
      </c>
      <c r="E12" s="1027" t="s">
        <v>753</v>
      </c>
      <c r="F12" s="1028"/>
      <c r="G12" s="1028"/>
      <c r="H12" s="1028"/>
      <c r="I12" s="1028"/>
      <c r="J12" s="1029"/>
      <c r="L12" s="437"/>
      <c r="M12" s="437"/>
      <c r="N12" s="437"/>
      <c r="O12" s="437"/>
      <c r="P12" s="438"/>
      <c r="Q12" s="438"/>
      <c r="R12" s="438"/>
    </row>
    <row r="13" spans="1:256" s="439" customFormat="1" ht="18.95" customHeight="1" x14ac:dyDescent="0.25">
      <c r="A13" s="1022"/>
      <c r="B13" s="1018" t="s">
        <v>715</v>
      </c>
      <c r="C13" s="1033"/>
      <c r="D13" s="1026"/>
      <c r="E13" s="1030"/>
      <c r="F13" s="1031"/>
      <c r="G13" s="1031"/>
      <c r="H13" s="1031"/>
      <c r="I13" s="1031"/>
      <c r="J13" s="1032"/>
      <c r="K13" s="431"/>
      <c r="L13" s="421"/>
      <c r="M13" s="421"/>
      <c r="N13" s="421"/>
      <c r="O13" s="421"/>
      <c r="P13" s="422"/>
      <c r="Q13" s="422"/>
      <c r="R13" s="422"/>
      <c r="S13" s="431"/>
      <c r="T13" s="431"/>
      <c r="U13" s="431"/>
      <c r="V13" s="431"/>
      <c r="W13" s="431"/>
      <c r="X13" s="431"/>
      <c r="Y13" s="431"/>
      <c r="Z13" s="431"/>
      <c r="AA13" s="431"/>
      <c r="AB13" s="431"/>
      <c r="AC13" s="431"/>
      <c r="AD13" s="431"/>
      <c r="AE13" s="431"/>
      <c r="AF13" s="431"/>
      <c r="AG13" s="431"/>
      <c r="AH13" s="431"/>
      <c r="AI13" s="431"/>
      <c r="AJ13" s="431"/>
      <c r="AK13" s="431"/>
      <c r="AL13" s="431"/>
      <c r="AM13" s="431"/>
      <c r="AN13" s="431"/>
      <c r="AO13" s="431"/>
      <c r="AP13" s="431"/>
      <c r="AQ13" s="431"/>
      <c r="AR13" s="431"/>
      <c r="AS13" s="431"/>
      <c r="AT13" s="431"/>
      <c r="AU13" s="431"/>
      <c r="AV13" s="431"/>
      <c r="AW13" s="431"/>
      <c r="AX13" s="431"/>
      <c r="AY13" s="431"/>
      <c r="AZ13" s="431"/>
      <c r="BA13" s="431"/>
      <c r="BB13" s="431"/>
      <c r="BC13" s="431"/>
      <c r="BD13" s="431"/>
      <c r="BE13" s="431"/>
      <c r="BF13" s="431"/>
      <c r="BG13" s="431"/>
      <c r="BH13" s="431"/>
      <c r="BI13" s="431"/>
      <c r="BJ13" s="431"/>
      <c r="BK13" s="431"/>
      <c r="BL13" s="431"/>
      <c r="BM13" s="431"/>
      <c r="BN13" s="431"/>
      <c r="BO13" s="431"/>
      <c r="BP13" s="431"/>
      <c r="BQ13" s="431"/>
      <c r="BR13" s="431"/>
      <c r="BS13" s="431"/>
      <c r="BT13" s="431"/>
      <c r="BU13" s="431"/>
      <c r="BV13" s="431"/>
      <c r="BW13" s="431"/>
      <c r="BX13" s="431"/>
      <c r="BY13" s="431"/>
      <c r="BZ13" s="431"/>
      <c r="CA13" s="431"/>
      <c r="CB13" s="431"/>
      <c r="CC13" s="431"/>
      <c r="CD13" s="431"/>
      <c r="CE13" s="431"/>
      <c r="CF13" s="431"/>
      <c r="CG13" s="431"/>
      <c r="CH13" s="431"/>
      <c r="CI13" s="431"/>
      <c r="CJ13" s="431"/>
      <c r="CK13" s="431"/>
      <c r="CL13" s="431"/>
      <c r="CM13" s="431"/>
      <c r="CN13" s="431"/>
      <c r="CO13" s="431"/>
      <c r="CP13" s="431"/>
      <c r="CQ13" s="431"/>
      <c r="CR13" s="431"/>
      <c r="CS13" s="431"/>
      <c r="CT13" s="431"/>
      <c r="CU13" s="431"/>
      <c r="CV13" s="431"/>
      <c r="CW13" s="431"/>
      <c r="CX13" s="431"/>
      <c r="CY13" s="431"/>
      <c r="CZ13" s="431"/>
      <c r="DA13" s="431"/>
      <c r="DB13" s="431"/>
      <c r="DC13" s="431"/>
      <c r="DD13" s="431"/>
      <c r="DE13" s="431"/>
      <c r="DF13" s="431"/>
      <c r="DG13" s="431"/>
      <c r="DH13" s="431"/>
      <c r="DI13" s="431"/>
      <c r="DJ13" s="431"/>
      <c r="DK13" s="431"/>
      <c r="DL13" s="431"/>
      <c r="DM13" s="431"/>
      <c r="DN13" s="431"/>
      <c r="DO13" s="431"/>
      <c r="DP13" s="431"/>
      <c r="DQ13" s="431"/>
      <c r="DR13" s="431"/>
      <c r="DS13" s="431"/>
      <c r="DT13" s="431"/>
      <c r="DU13" s="431"/>
      <c r="DV13" s="431"/>
      <c r="DW13" s="431"/>
      <c r="DX13" s="431"/>
      <c r="DY13" s="431"/>
      <c r="DZ13" s="431"/>
      <c r="EA13" s="431"/>
      <c r="EB13" s="431"/>
      <c r="EC13" s="431"/>
      <c r="ED13" s="431"/>
      <c r="EE13" s="431"/>
      <c r="EF13" s="431"/>
      <c r="EG13" s="431"/>
      <c r="EH13" s="431"/>
      <c r="EI13" s="431"/>
      <c r="EJ13" s="431"/>
      <c r="EK13" s="431"/>
      <c r="EL13" s="431"/>
      <c r="EM13" s="431"/>
      <c r="EN13" s="431"/>
      <c r="EO13" s="431"/>
      <c r="EP13" s="431"/>
      <c r="EQ13" s="431"/>
      <c r="ER13" s="431"/>
      <c r="ES13" s="431"/>
      <c r="ET13" s="431"/>
      <c r="EU13" s="431"/>
      <c r="EV13" s="431"/>
      <c r="EW13" s="431"/>
      <c r="EX13" s="431"/>
      <c r="EY13" s="431"/>
      <c r="EZ13" s="431"/>
      <c r="FA13" s="431"/>
      <c r="FB13" s="431"/>
      <c r="FC13" s="431"/>
      <c r="FD13" s="431"/>
      <c r="FE13" s="431"/>
      <c r="FF13" s="431"/>
      <c r="FG13" s="431"/>
      <c r="FH13" s="431"/>
      <c r="FI13" s="431"/>
      <c r="FJ13" s="431"/>
      <c r="FK13" s="431"/>
      <c r="FL13" s="431"/>
      <c r="FM13" s="431"/>
      <c r="FN13" s="431"/>
      <c r="FO13" s="431"/>
      <c r="FP13" s="431"/>
      <c r="FQ13" s="431"/>
      <c r="FR13" s="431"/>
      <c r="FS13" s="431"/>
      <c r="FT13" s="431"/>
      <c r="FU13" s="431"/>
      <c r="FV13" s="431"/>
      <c r="FW13" s="431"/>
      <c r="FX13" s="431"/>
      <c r="FY13" s="431"/>
      <c r="FZ13" s="431"/>
      <c r="GA13" s="431"/>
      <c r="GB13" s="431"/>
      <c r="GC13" s="431"/>
      <c r="GD13" s="431"/>
      <c r="GE13" s="431"/>
      <c r="GF13" s="431"/>
      <c r="GG13" s="431"/>
      <c r="GH13" s="431"/>
      <c r="GI13" s="431"/>
      <c r="GJ13" s="431"/>
      <c r="GK13" s="431"/>
      <c r="GL13" s="431"/>
      <c r="GM13" s="431"/>
      <c r="GN13" s="431"/>
      <c r="GO13" s="431"/>
      <c r="GP13" s="431"/>
      <c r="GQ13" s="431"/>
      <c r="GR13" s="431"/>
      <c r="GS13" s="431"/>
      <c r="GT13" s="431"/>
      <c r="GU13" s="431"/>
      <c r="GV13" s="431"/>
      <c r="GW13" s="431"/>
      <c r="GX13" s="431"/>
      <c r="GY13" s="431"/>
      <c r="GZ13" s="431"/>
      <c r="HA13" s="431"/>
      <c r="HB13" s="431"/>
      <c r="HC13" s="431"/>
      <c r="HD13" s="431"/>
      <c r="HE13" s="431"/>
      <c r="HF13" s="431"/>
      <c r="HG13" s="431"/>
      <c r="HH13" s="431"/>
      <c r="HI13" s="431"/>
      <c r="HJ13" s="431"/>
      <c r="HK13" s="431"/>
      <c r="HL13" s="431"/>
      <c r="HM13" s="431"/>
      <c r="HN13" s="431"/>
      <c r="HO13" s="431"/>
      <c r="HP13" s="431"/>
      <c r="HQ13" s="431"/>
      <c r="HR13" s="431"/>
      <c r="HS13" s="431"/>
      <c r="HT13" s="431"/>
      <c r="HU13" s="431"/>
      <c r="HV13" s="431"/>
      <c r="HW13" s="431"/>
      <c r="HX13" s="431"/>
      <c r="HY13" s="431"/>
      <c r="HZ13" s="431"/>
      <c r="IA13" s="431"/>
      <c r="IB13" s="431"/>
      <c r="IC13" s="431"/>
      <c r="ID13" s="431"/>
      <c r="IE13" s="431"/>
      <c r="IF13" s="431"/>
      <c r="IG13" s="431"/>
      <c r="IH13" s="431"/>
      <c r="II13" s="431"/>
      <c r="IJ13" s="431"/>
      <c r="IK13" s="431"/>
      <c r="IL13" s="431"/>
      <c r="IM13" s="431"/>
      <c r="IN13" s="431"/>
      <c r="IO13" s="431"/>
      <c r="IP13" s="431"/>
      <c r="IQ13" s="431"/>
      <c r="IR13" s="431"/>
      <c r="IS13" s="431"/>
      <c r="IT13" s="431"/>
      <c r="IU13" s="431"/>
      <c r="IV13" s="431"/>
    </row>
    <row r="14" spans="1:256" ht="18.95" customHeight="1" x14ac:dyDescent="0.25">
      <c r="A14" s="1022"/>
      <c r="B14" s="1023" t="s">
        <v>716</v>
      </c>
      <c r="C14" s="1024"/>
      <c r="D14" s="1025" t="s">
        <v>30</v>
      </c>
      <c r="E14" s="1027" t="s">
        <v>754</v>
      </c>
      <c r="F14" s="1028"/>
      <c r="G14" s="1028"/>
      <c r="H14" s="1028"/>
      <c r="I14" s="1028"/>
      <c r="J14" s="1029"/>
      <c r="K14" s="431"/>
      <c r="L14" s="440"/>
      <c r="M14" s="441"/>
      <c r="N14" s="441"/>
      <c r="O14" s="441"/>
      <c r="P14" s="435"/>
      <c r="Q14" s="435"/>
      <c r="R14" s="435"/>
      <c r="S14" s="431"/>
      <c r="T14" s="431"/>
      <c r="U14" s="431"/>
      <c r="V14" s="431"/>
      <c r="W14" s="431"/>
      <c r="X14" s="431"/>
      <c r="Y14" s="431"/>
      <c r="Z14" s="431"/>
      <c r="AA14" s="431"/>
      <c r="AB14" s="431"/>
      <c r="AC14" s="431"/>
      <c r="AD14" s="431"/>
      <c r="AE14" s="431"/>
      <c r="AF14" s="431"/>
      <c r="AG14" s="431"/>
      <c r="AH14" s="431"/>
      <c r="AI14" s="431"/>
      <c r="AJ14" s="431"/>
      <c r="AK14" s="431"/>
      <c r="AL14" s="431"/>
      <c r="AM14" s="431"/>
      <c r="AN14" s="431"/>
      <c r="AO14" s="431"/>
      <c r="AP14" s="431"/>
      <c r="AQ14" s="431"/>
      <c r="AR14" s="431"/>
      <c r="AS14" s="431"/>
      <c r="AT14" s="431"/>
      <c r="AU14" s="431"/>
      <c r="AV14" s="431"/>
      <c r="AW14" s="431"/>
      <c r="AX14" s="431"/>
      <c r="AY14" s="431"/>
      <c r="AZ14" s="431"/>
      <c r="BA14" s="431"/>
      <c r="BB14" s="431"/>
      <c r="BC14" s="431"/>
      <c r="BD14" s="431"/>
      <c r="BE14" s="431"/>
      <c r="BF14" s="431"/>
      <c r="BG14" s="431"/>
      <c r="BH14" s="431"/>
      <c r="BI14" s="431"/>
      <c r="BJ14" s="431"/>
      <c r="BK14" s="431"/>
      <c r="BL14" s="431"/>
      <c r="BM14" s="431"/>
      <c r="BN14" s="431"/>
      <c r="BO14" s="431"/>
      <c r="BP14" s="431"/>
      <c r="BQ14" s="431"/>
      <c r="BR14" s="431"/>
      <c r="BS14" s="431"/>
      <c r="BT14" s="431"/>
      <c r="BU14" s="431"/>
      <c r="BV14" s="431"/>
      <c r="BW14" s="431"/>
      <c r="BX14" s="431"/>
      <c r="BY14" s="431"/>
      <c r="BZ14" s="431"/>
      <c r="CA14" s="431"/>
      <c r="CB14" s="431"/>
      <c r="CC14" s="431"/>
      <c r="CD14" s="431"/>
      <c r="CE14" s="431"/>
      <c r="CF14" s="431"/>
      <c r="CG14" s="431"/>
      <c r="CH14" s="431"/>
      <c r="CI14" s="431"/>
      <c r="CJ14" s="431"/>
      <c r="CK14" s="431"/>
      <c r="CL14" s="431"/>
      <c r="CM14" s="431"/>
      <c r="CN14" s="431"/>
      <c r="CO14" s="431"/>
      <c r="CP14" s="431"/>
      <c r="CQ14" s="431"/>
      <c r="CR14" s="431"/>
      <c r="CS14" s="431"/>
      <c r="CT14" s="431"/>
      <c r="CU14" s="431"/>
      <c r="CV14" s="431"/>
      <c r="CW14" s="431"/>
      <c r="CX14" s="431"/>
      <c r="CY14" s="431"/>
      <c r="CZ14" s="431"/>
      <c r="DA14" s="431"/>
      <c r="DB14" s="431"/>
      <c r="DC14" s="431"/>
      <c r="DD14" s="431"/>
      <c r="DE14" s="431"/>
      <c r="DF14" s="431"/>
      <c r="DG14" s="431"/>
      <c r="DH14" s="431"/>
      <c r="DI14" s="431"/>
      <c r="DJ14" s="431"/>
      <c r="DK14" s="431"/>
      <c r="DL14" s="431"/>
      <c r="DM14" s="431"/>
      <c r="DN14" s="431"/>
      <c r="DO14" s="431"/>
      <c r="DP14" s="431"/>
      <c r="DQ14" s="431"/>
      <c r="DR14" s="431"/>
      <c r="DS14" s="431"/>
      <c r="DT14" s="431"/>
      <c r="DU14" s="431"/>
      <c r="DV14" s="431"/>
      <c r="DW14" s="431"/>
      <c r="DX14" s="431"/>
      <c r="DY14" s="431"/>
      <c r="DZ14" s="431"/>
      <c r="EA14" s="431"/>
      <c r="EB14" s="431"/>
      <c r="EC14" s="431"/>
      <c r="ED14" s="431"/>
      <c r="EE14" s="431"/>
      <c r="EF14" s="431"/>
      <c r="EG14" s="431"/>
      <c r="EH14" s="431"/>
      <c r="EI14" s="431"/>
      <c r="EJ14" s="431"/>
      <c r="EK14" s="431"/>
      <c r="EL14" s="431"/>
      <c r="EM14" s="431"/>
      <c r="EN14" s="431"/>
      <c r="EO14" s="431"/>
      <c r="EP14" s="431"/>
      <c r="EQ14" s="431"/>
      <c r="ER14" s="431"/>
      <c r="ES14" s="431"/>
      <c r="ET14" s="431"/>
      <c r="EU14" s="431"/>
      <c r="EV14" s="431"/>
      <c r="EW14" s="431"/>
      <c r="EX14" s="431"/>
      <c r="EY14" s="431"/>
      <c r="EZ14" s="431"/>
      <c r="FA14" s="431"/>
      <c r="FB14" s="431"/>
      <c r="FC14" s="431"/>
      <c r="FD14" s="431"/>
      <c r="FE14" s="431"/>
      <c r="FF14" s="431"/>
      <c r="FG14" s="431"/>
      <c r="FH14" s="431"/>
      <c r="FI14" s="431"/>
      <c r="FJ14" s="431"/>
      <c r="FK14" s="431"/>
      <c r="FL14" s="431"/>
      <c r="FM14" s="431"/>
      <c r="FN14" s="431"/>
      <c r="FO14" s="431"/>
      <c r="FP14" s="431"/>
      <c r="FQ14" s="431"/>
      <c r="FR14" s="431"/>
      <c r="FS14" s="431"/>
      <c r="FT14" s="431"/>
      <c r="FU14" s="431"/>
      <c r="FV14" s="431"/>
      <c r="FW14" s="431"/>
      <c r="FX14" s="431"/>
      <c r="FY14" s="431"/>
      <c r="FZ14" s="431"/>
      <c r="GA14" s="431"/>
      <c r="GB14" s="431"/>
      <c r="GC14" s="431"/>
      <c r="GD14" s="431"/>
      <c r="GE14" s="431"/>
      <c r="GF14" s="431"/>
      <c r="GG14" s="431"/>
      <c r="GH14" s="431"/>
      <c r="GI14" s="431"/>
      <c r="GJ14" s="431"/>
      <c r="GK14" s="431"/>
      <c r="GL14" s="431"/>
      <c r="GM14" s="431"/>
      <c r="GN14" s="431"/>
      <c r="GO14" s="431"/>
      <c r="GP14" s="431"/>
      <c r="GQ14" s="431"/>
      <c r="GR14" s="431"/>
      <c r="GS14" s="431"/>
      <c r="GT14" s="431"/>
      <c r="GU14" s="431"/>
      <c r="GV14" s="431"/>
      <c r="GW14" s="431"/>
      <c r="GX14" s="431"/>
      <c r="GY14" s="431"/>
      <c r="GZ14" s="431"/>
      <c r="HA14" s="431"/>
      <c r="HB14" s="431"/>
      <c r="HC14" s="431"/>
      <c r="HD14" s="431"/>
      <c r="HE14" s="431"/>
      <c r="HF14" s="431"/>
      <c r="HG14" s="431"/>
      <c r="HH14" s="431"/>
      <c r="HI14" s="431"/>
      <c r="HJ14" s="431"/>
      <c r="HK14" s="431"/>
      <c r="HL14" s="431"/>
      <c r="HM14" s="431"/>
      <c r="HN14" s="431"/>
      <c r="HO14" s="431"/>
      <c r="HP14" s="431"/>
      <c r="HQ14" s="431"/>
      <c r="HR14" s="431"/>
      <c r="HS14" s="431"/>
      <c r="HT14" s="431"/>
      <c r="HU14" s="431"/>
      <c r="HV14" s="431"/>
      <c r="HW14" s="431"/>
      <c r="HX14" s="431"/>
      <c r="HY14" s="431"/>
      <c r="HZ14" s="431"/>
      <c r="IA14" s="431"/>
      <c r="IB14" s="431"/>
      <c r="IC14" s="431"/>
      <c r="ID14" s="431"/>
      <c r="IE14" s="431"/>
      <c r="IF14" s="431"/>
      <c r="IG14" s="431"/>
      <c r="IH14" s="431"/>
      <c r="II14" s="431"/>
      <c r="IJ14" s="431"/>
      <c r="IK14" s="431"/>
      <c r="IL14" s="431"/>
      <c r="IM14" s="431"/>
      <c r="IN14" s="431"/>
      <c r="IO14" s="431"/>
      <c r="IP14" s="431"/>
      <c r="IQ14" s="431"/>
      <c r="IR14" s="431"/>
      <c r="IS14" s="431"/>
      <c r="IT14" s="431"/>
      <c r="IU14" s="431"/>
      <c r="IV14" s="431"/>
    </row>
    <row r="15" spans="1:256" s="436" customFormat="1" ht="18.95" customHeight="1" x14ac:dyDescent="0.25">
      <c r="A15" s="1022"/>
      <c r="B15" s="1020" t="s">
        <v>717</v>
      </c>
      <c r="C15" s="1042"/>
      <c r="D15" s="1041"/>
      <c r="E15" s="1030"/>
      <c r="F15" s="1031"/>
      <c r="G15" s="1031"/>
      <c r="H15" s="1031"/>
      <c r="I15" s="1031"/>
      <c r="J15" s="1032"/>
      <c r="K15" s="431"/>
      <c r="L15" s="421"/>
      <c r="M15" s="421"/>
      <c r="N15" s="421"/>
      <c r="O15" s="421"/>
      <c r="P15" s="422"/>
      <c r="Q15" s="422"/>
      <c r="R15" s="422"/>
      <c r="S15" s="431"/>
      <c r="T15" s="431"/>
      <c r="U15" s="431"/>
      <c r="V15" s="431"/>
      <c r="W15" s="431"/>
      <c r="X15" s="431"/>
      <c r="Y15" s="431"/>
      <c r="Z15" s="431"/>
      <c r="AA15" s="431"/>
      <c r="AB15" s="431"/>
      <c r="AC15" s="431"/>
      <c r="AD15" s="431"/>
      <c r="AE15" s="431"/>
      <c r="AF15" s="431"/>
      <c r="AG15" s="431"/>
      <c r="AH15" s="431"/>
      <c r="AI15" s="431"/>
      <c r="AJ15" s="431"/>
      <c r="AK15" s="431"/>
      <c r="AL15" s="431"/>
      <c r="AM15" s="431"/>
      <c r="AN15" s="431"/>
      <c r="AO15" s="431"/>
      <c r="AP15" s="431"/>
      <c r="AQ15" s="431"/>
      <c r="AR15" s="431"/>
      <c r="AS15" s="431"/>
      <c r="AT15" s="431"/>
      <c r="AU15" s="431"/>
      <c r="AV15" s="431"/>
      <c r="AW15" s="431"/>
      <c r="AX15" s="431"/>
      <c r="AY15" s="431"/>
      <c r="AZ15" s="431"/>
      <c r="BA15" s="431"/>
      <c r="BB15" s="431"/>
      <c r="BC15" s="431"/>
      <c r="BD15" s="431"/>
      <c r="BE15" s="431"/>
      <c r="BF15" s="431"/>
      <c r="BG15" s="431"/>
      <c r="BH15" s="431"/>
      <c r="BI15" s="431"/>
      <c r="BJ15" s="431"/>
      <c r="BK15" s="431"/>
      <c r="BL15" s="431"/>
      <c r="BM15" s="431"/>
      <c r="BN15" s="431"/>
      <c r="BO15" s="431"/>
      <c r="BP15" s="431"/>
      <c r="BQ15" s="431"/>
      <c r="BR15" s="431"/>
      <c r="BS15" s="431"/>
      <c r="BT15" s="431"/>
      <c r="BU15" s="431"/>
      <c r="BV15" s="431"/>
      <c r="BW15" s="431"/>
      <c r="BX15" s="431"/>
      <c r="BY15" s="431"/>
      <c r="BZ15" s="431"/>
      <c r="CA15" s="431"/>
      <c r="CB15" s="431"/>
      <c r="CC15" s="431"/>
      <c r="CD15" s="431"/>
      <c r="CE15" s="431"/>
      <c r="CF15" s="431"/>
      <c r="CG15" s="431"/>
      <c r="CH15" s="431"/>
      <c r="CI15" s="431"/>
      <c r="CJ15" s="431"/>
      <c r="CK15" s="431"/>
      <c r="CL15" s="431"/>
      <c r="CM15" s="431"/>
      <c r="CN15" s="431"/>
      <c r="CO15" s="431"/>
      <c r="CP15" s="431"/>
      <c r="CQ15" s="431"/>
      <c r="CR15" s="431"/>
      <c r="CS15" s="431"/>
      <c r="CT15" s="431"/>
      <c r="CU15" s="431"/>
      <c r="CV15" s="431"/>
      <c r="CW15" s="431"/>
      <c r="CX15" s="431"/>
      <c r="CY15" s="431"/>
      <c r="CZ15" s="431"/>
      <c r="DA15" s="431"/>
      <c r="DB15" s="431"/>
      <c r="DC15" s="431"/>
      <c r="DD15" s="431"/>
      <c r="DE15" s="431"/>
      <c r="DF15" s="431"/>
      <c r="DG15" s="431"/>
      <c r="DH15" s="431"/>
      <c r="DI15" s="431"/>
      <c r="DJ15" s="431"/>
      <c r="DK15" s="431"/>
      <c r="DL15" s="431"/>
      <c r="DM15" s="431"/>
      <c r="DN15" s="431"/>
      <c r="DO15" s="431"/>
      <c r="DP15" s="431"/>
      <c r="DQ15" s="431"/>
      <c r="DR15" s="431"/>
      <c r="DS15" s="431"/>
      <c r="DT15" s="431"/>
      <c r="DU15" s="431"/>
      <c r="DV15" s="431"/>
      <c r="DW15" s="431"/>
      <c r="DX15" s="431"/>
      <c r="DY15" s="431"/>
      <c r="DZ15" s="431"/>
      <c r="EA15" s="431"/>
      <c r="EB15" s="431"/>
      <c r="EC15" s="431"/>
      <c r="ED15" s="431"/>
      <c r="EE15" s="431"/>
      <c r="EF15" s="431"/>
      <c r="EG15" s="431"/>
      <c r="EH15" s="431"/>
      <c r="EI15" s="431"/>
      <c r="EJ15" s="431"/>
      <c r="EK15" s="431"/>
      <c r="EL15" s="431"/>
      <c r="EM15" s="431"/>
      <c r="EN15" s="431"/>
      <c r="EO15" s="431"/>
      <c r="EP15" s="431"/>
      <c r="EQ15" s="431"/>
      <c r="ER15" s="431"/>
      <c r="ES15" s="431"/>
      <c r="ET15" s="431"/>
      <c r="EU15" s="431"/>
      <c r="EV15" s="431"/>
      <c r="EW15" s="431"/>
      <c r="EX15" s="431"/>
      <c r="EY15" s="431"/>
      <c r="EZ15" s="431"/>
      <c r="FA15" s="431"/>
      <c r="FB15" s="431"/>
      <c r="FC15" s="431"/>
      <c r="FD15" s="431"/>
      <c r="FE15" s="431"/>
      <c r="FF15" s="431"/>
      <c r="FG15" s="431"/>
      <c r="FH15" s="431"/>
      <c r="FI15" s="431"/>
      <c r="FJ15" s="431"/>
      <c r="FK15" s="431"/>
      <c r="FL15" s="431"/>
      <c r="FM15" s="431"/>
      <c r="FN15" s="431"/>
      <c r="FO15" s="431"/>
      <c r="FP15" s="431"/>
      <c r="FQ15" s="431"/>
      <c r="FR15" s="431"/>
      <c r="FS15" s="431"/>
      <c r="FT15" s="431"/>
      <c r="FU15" s="431"/>
      <c r="FV15" s="431"/>
      <c r="FW15" s="431"/>
      <c r="FX15" s="431"/>
      <c r="FY15" s="431"/>
      <c r="FZ15" s="431"/>
      <c r="GA15" s="431"/>
      <c r="GB15" s="431"/>
      <c r="GC15" s="431"/>
      <c r="GD15" s="431"/>
      <c r="GE15" s="431"/>
      <c r="GF15" s="431"/>
      <c r="GG15" s="431"/>
      <c r="GH15" s="431"/>
      <c r="GI15" s="431"/>
      <c r="GJ15" s="431"/>
      <c r="GK15" s="431"/>
      <c r="GL15" s="431"/>
      <c r="GM15" s="431"/>
      <c r="GN15" s="431"/>
      <c r="GO15" s="431"/>
      <c r="GP15" s="431"/>
      <c r="GQ15" s="431"/>
      <c r="GR15" s="431"/>
      <c r="GS15" s="431"/>
      <c r="GT15" s="431"/>
      <c r="GU15" s="431"/>
      <c r="GV15" s="431"/>
      <c r="GW15" s="431"/>
      <c r="GX15" s="431"/>
      <c r="GY15" s="431"/>
      <c r="GZ15" s="431"/>
      <c r="HA15" s="431"/>
      <c r="HB15" s="431"/>
      <c r="HC15" s="431"/>
      <c r="HD15" s="431"/>
      <c r="HE15" s="431"/>
      <c r="HF15" s="431"/>
      <c r="HG15" s="431"/>
      <c r="HH15" s="431"/>
      <c r="HI15" s="431"/>
      <c r="HJ15" s="431"/>
      <c r="HK15" s="431"/>
      <c r="HL15" s="431"/>
      <c r="HM15" s="431"/>
      <c r="HN15" s="431"/>
      <c r="HO15" s="431"/>
      <c r="HP15" s="431"/>
      <c r="HQ15" s="431"/>
      <c r="HR15" s="431"/>
      <c r="HS15" s="431"/>
      <c r="HT15" s="431"/>
      <c r="HU15" s="431"/>
      <c r="HV15" s="431"/>
      <c r="HW15" s="431"/>
      <c r="HX15" s="431"/>
      <c r="HY15" s="431"/>
      <c r="HZ15" s="431"/>
      <c r="IA15" s="431"/>
      <c r="IB15" s="431"/>
      <c r="IC15" s="431"/>
      <c r="ID15" s="431"/>
      <c r="IE15" s="431"/>
      <c r="IF15" s="431"/>
      <c r="IG15" s="431"/>
      <c r="IH15" s="431"/>
      <c r="II15" s="431"/>
      <c r="IJ15" s="431"/>
      <c r="IK15" s="431"/>
      <c r="IL15" s="431"/>
      <c r="IM15" s="431"/>
      <c r="IN15" s="431"/>
      <c r="IO15" s="431"/>
      <c r="IP15" s="431"/>
      <c r="IQ15" s="431"/>
      <c r="IR15" s="431"/>
      <c r="IS15" s="431"/>
      <c r="IT15" s="431"/>
      <c r="IU15" s="431"/>
      <c r="IV15" s="431"/>
    </row>
    <row r="16" spans="1:256" s="431" customFormat="1" ht="18.95" customHeight="1" x14ac:dyDescent="0.25">
      <c r="A16" s="1014" t="s">
        <v>718</v>
      </c>
      <c r="B16" s="1014"/>
      <c r="C16" s="1014"/>
      <c r="D16" s="1014"/>
      <c r="E16" s="1014"/>
      <c r="F16" s="1014"/>
      <c r="G16" s="1014"/>
      <c r="H16" s="1014"/>
      <c r="I16" s="1014"/>
      <c r="J16" s="1014"/>
      <c r="K16" s="438"/>
      <c r="L16" s="433"/>
      <c r="M16" s="433"/>
      <c r="N16" s="433"/>
      <c r="O16" s="433"/>
      <c r="S16" s="438"/>
      <c r="T16" s="438"/>
      <c r="U16" s="438"/>
      <c r="V16" s="438"/>
      <c r="W16" s="438"/>
      <c r="X16" s="438"/>
      <c r="Y16" s="438"/>
      <c r="Z16" s="439"/>
      <c r="AA16" s="439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  <c r="AY16" s="439"/>
      <c r="AZ16" s="439"/>
      <c r="BA16" s="439"/>
      <c r="BB16" s="439"/>
      <c r="BC16" s="439"/>
      <c r="BD16" s="439"/>
      <c r="BE16" s="439"/>
      <c r="BF16" s="439"/>
      <c r="BG16" s="439"/>
      <c r="BH16" s="439"/>
      <c r="BI16" s="439"/>
      <c r="BJ16" s="439"/>
      <c r="BK16" s="439"/>
      <c r="BL16" s="439"/>
      <c r="BM16" s="439"/>
      <c r="BN16" s="439"/>
      <c r="BO16" s="439"/>
      <c r="BP16" s="439"/>
      <c r="BQ16" s="439"/>
      <c r="BR16" s="439"/>
      <c r="BS16" s="439"/>
      <c r="BT16" s="439"/>
      <c r="BU16" s="439"/>
      <c r="BV16" s="439"/>
      <c r="BW16" s="439"/>
      <c r="BX16" s="439"/>
      <c r="BY16" s="439"/>
      <c r="BZ16" s="439"/>
      <c r="CA16" s="439"/>
      <c r="CB16" s="439"/>
      <c r="CC16" s="439"/>
      <c r="CD16" s="439"/>
      <c r="CE16" s="439"/>
      <c r="CF16" s="439"/>
      <c r="CG16" s="439"/>
      <c r="CH16" s="439"/>
      <c r="CI16" s="439"/>
      <c r="CJ16" s="439"/>
      <c r="CK16" s="439"/>
      <c r="CL16" s="439"/>
      <c r="CM16" s="439"/>
      <c r="CN16" s="439"/>
      <c r="CO16" s="439"/>
      <c r="CP16" s="439"/>
      <c r="CQ16" s="439"/>
      <c r="CR16" s="439"/>
      <c r="CS16" s="439"/>
      <c r="CT16" s="439"/>
      <c r="CU16" s="439"/>
      <c r="CV16" s="439"/>
      <c r="CW16" s="439"/>
      <c r="CX16" s="439"/>
      <c r="CY16" s="439"/>
      <c r="CZ16" s="439"/>
      <c r="DA16" s="439"/>
      <c r="DB16" s="439"/>
      <c r="DC16" s="439"/>
      <c r="DD16" s="439"/>
      <c r="DE16" s="439"/>
      <c r="DF16" s="439"/>
      <c r="DG16" s="439"/>
      <c r="DH16" s="439"/>
      <c r="DI16" s="439"/>
      <c r="DJ16" s="439"/>
      <c r="DK16" s="439"/>
      <c r="DL16" s="439"/>
      <c r="DM16" s="439"/>
      <c r="DN16" s="439"/>
      <c r="DO16" s="439"/>
      <c r="DP16" s="439"/>
      <c r="DQ16" s="439"/>
      <c r="DR16" s="439"/>
      <c r="DS16" s="439"/>
      <c r="DT16" s="439"/>
      <c r="DU16" s="439"/>
      <c r="DV16" s="439"/>
      <c r="DW16" s="439"/>
      <c r="DX16" s="439"/>
      <c r="DY16" s="439"/>
      <c r="DZ16" s="439"/>
      <c r="EA16" s="439"/>
      <c r="EB16" s="439"/>
      <c r="EC16" s="439"/>
      <c r="ED16" s="439"/>
      <c r="EE16" s="439"/>
      <c r="EF16" s="439"/>
      <c r="EG16" s="439"/>
      <c r="EH16" s="439"/>
      <c r="EI16" s="439"/>
      <c r="EJ16" s="439"/>
      <c r="EK16" s="439"/>
      <c r="EL16" s="439"/>
      <c r="EM16" s="439"/>
      <c r="EN16" s="439"/>
      <c r="EO16" s="439"/>
      <c r="EP16" s="439"/>
      <c r="EQ16" s="439"/>
      <c r="ER16" s="439"/>
      <c r="ES16" s="439"/>
      <c r="ET16" s="439"/>
      <c r="EU16" s="439"/>
      <c r="EV16" s="439"/>
      <c r="EW16" s="439"/>
      <c r="EX16" s="439"/>
      <c r="EY16" s="439"/>
      <c r="EZ16" s="439"/>
      <c r="FA16" s="439"/>
      <c r="FB16" s="439"/>
      <c r="FC16" s="439"/>
      <c r="FD16" s="439"/>
      <c r="FE16" s="439"/>
      <c r="FF16" s="439"/>
      <c r="FG16" s="439"/>
      <c r="FH16" s="439"/>
      <c r="FI16" s="439"/>
      <c r="FJ16" s="439"/>
      <c r="FK16" s="439"/>
      <c r="FL16" s="439"/>
      <c r="FM16" s="439"/>
      <c r="FN16" s="439"/>
      <c r="FO16" s="439"/>
      <c r="FP16" s="439"/>
      <c r="FQ16" s="439"/>
      <c r="FR16" s="439"/>
      <c r="FS16" s="439"/>
      <c r="FT16" s="439"/>
      <c r="FU16" s="439"/>
      <c r="FV16" s="439"/>
      <c r="FW16" s="439"/>
      <c r="FX16" s="439"/>
      <c r="FY16" s="439"/>
      <c r="FZ16" s="439"/>
      <c r="GA16" s="439"/>
      <c r="GB16" s="439"/>
      <c r="GC16" s="439"/>
      <c r="GD16" s="439"/>
      <c r="GE16" s="439"/>
      <c r="GF16" s="439"/>
      <c r="GG16" s="439"/>
      <c r="GH16" s="439"/>
      <c r="GI16" s="439"/>
      <c r="GJ16" s="439"/>
      <c r="GK16" s="439"/>
      <c r="GL16" s="439"/>
      <c r="GM16" s="439"/>
      <c r="GN16" s="439"/>
      <c r="GO16" s="439"/>
      <c r="GP16" s="439"/>
      <c r="GQ16" s="439"/>
      <c r="GR16" s="439"/>
      <c r="GS16" s="439"/>
      <c r="GT16" s="439"/>
      <c r="GU16" s="439"/>
      <c r="GV16" s="439"/>
      <c r="GW16" s="439"/>
      <c r="GX16" s="439"/>
      <c r="GY16" s="439"/>
      <c r="GZ16" s="439"/>
      <c r="HA16" s="439"/>
      <c r="HB16" s="439"/>
      <c r="HC16" s="439"/>
      <c r="HD16" s="439"/>
      <c r="HE16" s="439"/>
      <c r="HF16" s="439"/>
      <c r="HG16" s="439"/>
      <c r="HH16" s="439"/>
      <c r="HI16" s="439"/>
      <c r="HJ16" s="439"/>
      <c r="HK16" s="439"/>
      <c r="HL16" s="439"/>
      <c r="HM16" s="439"/>
      <c r="HN16" s="439"/>
      <c r="HO16" s="439"/>
      <c r="HP16" s="439"/>
      <c r="HQ16" s="439"/>
      <c r="HR16" s="439"/>
      <c r="HS16" s="439"/>
      <c r="HT16" s="439"/>
      <c r="HU16" s="439"/>
      <c r="HV16" s="439"/>
      <c r="HW16" s="439"/>
      <c r="HX16" s="439"/>
      <c r="HY16" s="439"/>
      <c r="HZ16" s="439"/>
      <c r="IA16" s="439"/>
      <c r="IB16" s="439"/>
      <c r="IC16" s="439"/>
      <c r="ID16" s="439"/>
      <c r="IE16" s="439"/>
      <c r="IF16" s="439"/>
      <c r="IG16" s="439"/>
      <c r="IH16" s="439"/>
      <c r="II16" s="439"/>
      <c r="IJ16" s="439"/>
      <c r="IK16" s="439"/>
      <c r="IL16" s="439"/>
      <c r="IM16" s="439"/>
      <c r="IN16" s="439"/>
      <c r="IO16" s="439"/>
      <c r="IP16" s="439"/>
      <c r="IQ16" s="439"/>
      <c r="IR16" s="439"/>
      <c r="IS16" s="439"/>
      <c r="IT16" s="439"/>
      <c r="IU16" s="439"/>
      <c r="IV16" s="439"/>
    </row>
    <row r="17" spans="1:256" s="431" customFormat="1" ht="30" customHeight="1" x14ac:dyDescent="0.3">
      <c r="A17" s="1083" t="s">
        <v>755</v>
      </c>
      <c r="B17" s="1083"/>
      <c r="C17" s="1083"/>
      <c r="D17" s="1083"/>
      <c r="E17" s="1083"/>
      <c r="F17" s="1083"/>
      <c r="G17" s="1083"/>
      <c r="H17" s="1083"/>
      <c r="I17" s="1083"/>
      <c r="J17" s="1083"/>
      <c r="K17" s="432"/>
      <c r="L17" s="433"/>
      <c r="M17" s="433"/>
      <c r="N17" s="433"/>
      <c r="O17" s="433"/>
      <c r="S17" s="422"/>
      <c r="T17" s="422"/>
      <c r="U17" s="422"/>
      <c r="V17" s="422"/>
      <c r="W17" s="422"/>
      <c r="X17" s="422"/>
      <c r="Y17" s="422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431" customFormat="1" ht="18.95" customHeight="1" x14ac:dyDescent="0.25">
      <c r="A18" s="442" t="s">
        <v>705</v>
      </c>
      <c r="B18" s="1043" t="s">
        <v>111</v>
      </c>
      <c r="C18" s="1044"/>
      <c r="D18" s="443" t="s">
        <v>706</v>
      </c>
      <c r="E18" s="1045" t="s">
        <v>707</v>
      </c>
      <c r="F18" s="1046"/>
      <c r="G18" s="1046"/>
      <c r="H18" s="1046"/>
      <c r="I18" s="1046"/>
      <c r="J18" s="1047"/>
      <c r="K18" s="434"/>
      <c r="L18" s="433"/>
      <c r="M18" s="433"/>
      <c r="N18" s="433"/>
      <c r="O18" s="433"/>
      <c r="S18" s="435"/>
      <c r="T18" s="435"/>
      <c r="U18" s="435"/>
      <c r="V18" s="435"/>
      <c r="W18" s="435"/>
      <c r="X18" s="435"/>
      <c r="Y18" s="435"/>
      <c r="Z18" s="436"/>
      <c r="AA18" s="436"/>
      <c r="AB18" s="436"/>
      <c r="AC18" s="436"/>
      <c r="AD18" s="436"/>
      <c r="AE18" s="436"/>
      <c r="AF18" s="436"/>
      <c r="AG18" s="436"/>
      <c r="AH18" s="436"/>
      <c r="AI18" s="436"/>
      <c r="AJ18" s="436"/>
      <c r="AK18" s="436"/>
      <c r="AL18" s="436"/>
      <c r="AM18" s="436"/>
      <c r="AN18" s="436"/>
      <c r="AO18" s="436"/>
      <c r="AP18" s="436"/>
      <c r="AQ18" s="436"/>
      <c r="AR18" s="436"/>
      <c r="AS18" s="436"/>
      <c r="AT18" s="436"/>
      <c r="AU18" s="436"/>
      <c r="AV18" s="436"/>
      <c r="AW18" s="436"/>
      <c r="AX18" s="436"/>
      <c r="AY18" s="436"/>
      <c r="AZ18" s="436"/>
      <c r="BA18" s="436"/>
      <c r="BB18" s="436"/>
      <c r="BC18" s="436"/>
      <c r="BD18" s="436"/>
      <c r="BE18" s="436"/>
      <c r="BF18" s="436"/>
      <c r="BG18" s="436"/>
      <c r="BH18" s="436"/>
      <c r="BI18" s="436"/>
      <c r="BJ18" s="436"/>
      <c r="BK18" s="436"/>
      <c r="BL18" s="436"/>
      <c r="BM18" s="436"/>
      <c r="BN18" s="436"/>
      <c r="BO18" s="436"/>
      <c r="BP18" s="436"/>
      <c r="BQ18" s="436"/>
      <c r="BR18" s="436"/>
      <c r="BS18" s="436"/>
      <c r="BT18" s="436"/>
      <c r="BU18" s="436"/>
      <c r="BV18" s="436"/>
      <c r="BW18" s="436"/>
      <c r="BX18" s="436"/>
      <c r="BY18" s="436"/>
      <c r="BZ18" s="436"/>
      <c r="CA18" s="436"/>
      <c r="CB18" s="436"/>
      <c r="CC18" s="436"/>
      <c r="CD18" s="436"/>
      <c r="CE18" s="436"/>
      <c r="CF18" s="436"/>
      <c r="CG18" s="436"/>
      <c r="CH18" s="436"/>
      <c r="CI18" s="436"/>
      <c r="CJ18" s="436"/>
      <c r="CK18" s="436"/>
      <c r="CL18" s="436"/>
      <c r="CM18" s="436"/>
      <c r="CN18" s="436"/>
      <c r="CO18" s="436"/>
      <c r="CP18" s="436"/>
      <c r="CQ18" s="436"/>
      <c r="CR18" s="436"/>
      <c r="CS18" s="436"/>
      <c r="CT18" s="436"/>
      <c r="CU18" s="436"/>
      <c r="CV18" s="436"/>
      <c r="CW18" s="436"/>
      <c r="CX18" s="436"/>
      <c r="CY18" s="436"/>
      <c r="CZ18" s="436"/>
      <c r="DA18" s="436"/>
      <c r="DB18" s="436"/>
      <c r="DC18" s="436"/>
      <c r="DD18" s="436"/>
      <c r="DE18" s="436"/>
      <c r="DF18" s="436"/>
      <c r="DG18" s="436"/>
      <c r="DH18" s="436"/>
      <c r="DI18" s="436"/>
      <c r="DJ18" s="436"/>
      <c r="DK18" s="436"/>
      <c r="DL18" s="436"/>
      <c r="DM18" s="436"/>
      <c r="DN18" s="436"/>
      <c r="DO18" s="436"/>
      <c r="DP18" s="436"/>
      <c r="DQ18" s="436"/>
      <c r="DR18" s="436"/>
      <c r="DS18" s="436"/>
      <c r="DT18" s="436"/>
      <c r="DU18" s="436"/>
      <c r="DV18" s="436"/>
      <c r="DW18" s="436"/>
      <c r="DX18" s="436"/>
      <c r="DY18" s="436"/>
      <c r="DZ18" s="436"/>
      <c r="EA18" s="436"/>
      <c r="EB18" s="436"/>
      <c r="EC18" s="436"/>
      <c r="ED18" s="436"/>
      <c r="EE18" s="436"/>
      <c r="EF18" s="436"/>
      <c r="EG18" s="436"/>
      <c r="EH18" s="436"/>
      <c r="EI18" s="436"/>
      <c r="EJ18" s="436"/>
      <c r="EK18" s="436"/>
      <c r="EL18" s="436"/>
      <c r="EM18" s="436"/>
      <c r="EN18" s="436"/>
      <c r="EO18" s="436"/>
      <c r="EP18" s="436"/>
      <c r="EQ18" s="436"/>
      <c r="ER18" s="436"/>
      <c r="ES18" s="436"/>
      <c r="ET18" s="436"/>
      <c r="EU18" s="436"/>
      <c r="EV18" s="436"/>
      <c r="EW18" s="436"/>
      <c r="EX18" s="436"/>
      <c r="EY18" s="436"/>
      <c r="EZ18" s="436"/>
      <c r="FA18" s="436"/>
      <c r="FB18" s="436"/>
      <c r="FC18" s="436"/>
      <c r="FD18" s="436"/>
      <c r="FE18" s="436"/>
      <c r="FF18" s="436"/>
      <c r="FG18" s="436"/>
      <c r="FH18" s="436"/>
      <c r="FI18" s="436"/>
      <c r="FJ18" s="436"/>
      <c r="FK18" s="436"/>
      <c r="FL18" s="436"/>
      <c r="FM18" s="436"/>
      <c r="FN18" s="436"/>
      <c r="FO18" s="436"/>
      <c r="FP18" s="436"/>
      <c r="FQ18" s="436"/>
      <c r="FR18" s="436"/>
      <c r="FS18" s="436"/>
      <c r="FT18" s="436"/>
      <c r="FU18" s="436"/>
      <c r="FV18" s="436"/>
      <c r="FW18" s="436"/>
      <c r="FX18" s="436"/>
      <c r="FY18" s="436"/>
      <c r="FZ18" s="436"/>
      <c r="GA18" s="436"/>
      <c r="GB18" s="436"/>
      <c r="GC18" s="436"/>
      <c r="GD18" s="436"/>
      <c r="GE18" s="436"/>
      <c r="GF18" s="436"/>
      <c r="GG18" s="436"/>
      <c r="GH18" s="436"/>
      <c r="GI18" s="436"/>
      <c r="GJ18" s="436"/>
      <c r="GK18" s="436"/>
      <c r="GL18" s="436"/>
      <c r="GM18" s="436"/>
      <c r="GN18" s="436"/>
      <c r="GO18" s="436"/>
      <c r="GP18" s="436"/>
      <c r="GQ18" s="436"/>
      <c r="GR18" s="436"/>
      <c r="GS18" s="436"/>
      <c r="GT18" s="436"/>
      <c r="GU18" s="436"/>
      <c r="GV18" s="436"/>
      <c r="GW18" s="436"/>
      <c r="GX18" s="436"/>
      <c r="GY18" s="436"/>
      <c r="GZ18" s="436"/>
      <c r="HA18" s="436"/>
      <c r="HB18" s="436"/>
      <c r="HC18" s="436"/>
      <c r="HD18" s="436"/>
      <c r="HE18" s="436"/>
      <c r="HF18" s="436"/>
      <c r="HG18" s="436"/>
      <c r="HH18" s="436"/>
      <c r="HI18" s="436"/>
      <c r="HJ18" s="436"/>
      <c r="HK18" s="436"/>
      <c r="HL18" s="436"/>
      <c r="HM18" s="436"/>
      <c r="HN18" s="436"/>
      <c r="HO18" s="436"/>
      <c r="HP18" s="436"/>
      <c r="HQ18" s="436"/>
      <c r="HR18" s="436"/>
      <c r="HS18" s="436"/>
      <c r="HT18" s="436"/>
      <c r="HU18" s="436"/>
      <c r="HV18" s="436"/>
      <c r="HW18" s="436"/>
      <c r="HX18" s="436"/>
      <c r="HY18" s="436"/>
      <c r="HZ18" s="436"/>
      <c r="IA18" s="436"/>
      <c r="IB18" s="436"/>
      <c r="IC18" s="436"/>
      <c r="ID18" s="436"/>
      <c r="IE18" s="436"/>
      <c r="IF18" s="436"/>
      <c r="IG18" s="436"/>
      <c r="IH18" s="436"/>
      <c r="II18" s="436"/>
      <c r="IJ18" s="436"/>
      <c r="IK18" s="436"/>
      <c r="IL18" s="436"/>
      <c r="IM18" s="436"/>
      <c r="IN18" s="436"/>
      <c r="IO18" s="436"/>
      <c r="IP18" s="436"/>
      <c r="IQ18" s="436"/>
      <c r="IR18" s="436"/>
      <c r="IS18" s="436"/>
      <c r="IT18" s="436"/>
      <c r="IU18" s="436"/>
      <c r="IV18" s="436"/>
    </row>
    <row r="19" spans="1:256" s="431" customFormat="1" ht="32.25" customHeight="1" x14ac:dyDescent="0.25">
      <c r="A19" s="1048"/>
      <c r="B19" s="1023" t="s">
        <v>719</v>
      </c>
      <c r="C19" s="1034"/>
      <c r="D19" s="1025" t="s">
        <v>87</v>
      </c>
      <c r="E19" s="1049" t="s">
        <v>720</v>
      </c>
      <c r="F19" s="1050"/>
      <c r="G19" s="1050"/>
      <c r="H19" s="1050"/>
      <c r="I19" s="1051"/>
      <c r="J19" s="1055">
        <v>166</v>
      </c>
      <c r="L19" s="433"/>
      <c r="M19" s="433"/>
      <c r="N19" s="433"/>
      <c r="O19" s="433"/>
    </row>
    <row r="20" spans="1:256" s="431" customFormat="1" ht="18.95" customHeight="1" x14ac:dyDescent="0.25">
      <c r="A20" s="1048"/>
      <c r="B20" s="1020" t="s">
        <v>721</v>
      </c>
      <c r="C20" s="1057"/>
      <c r="D20" s="1041"/>
      <c r="E20" s="1052"/>
      <c r="F20" s="1053"/>
      <c r="G20" s="1053"/>
      <c r="H20" s="1053"/>
      <c r="I20" s="1054"/>
      <c r="J20" s="1056"/>
      <c r="K20" s="444"/>
      <c r="L20" s="433"/>
      <c r="M20" s="433"/>
      <c r="N20" s="433"/>
      <c r="O20" s="433"/>
    </row>
    <row r="21" spans="1:256" s="431" customFormat="1" ht="26.25" customHeight="1" x14ac:dyDescent="0.25">
      <c r="A21" s="1048"/>
      <c r="B21" s="1023" t="s">
        <v>722</v>
      </c>
      <c r="C21" s="1034"/>
      <c r="D21" s="1025" t="s">
        <v>87</v>
      </c>
      <c r="E21" s="1058" t="s">
        <v>723</v>
      </c>
      <c r="F21" s="1059"/>
      <c r="G21" s="1059"/>
      <c r="H21" s="1059"/>
      <c r="I21" s="1060"/>
      <c r="J21" s="1064">
        <v>205</v>
      </c>
      <c r="L21" s="433"/>
      <c r="M21" s="433"/>
      <c r="N21" s="433"/>
      <c r="O21" s="433"/>
    </row>
    <row r="22" spans="1:256" s="431" customFormat="1" ht="18.95" customHeight="1" x14ac:dyDescent="0.25">
      <c r="A22" s="1048"/>
      <c r="B22" s="1020" t="s">
        <v>721</v>
      </c>
      <c r="C22" s="1057"/>
      <c r="D22" s="1041"/>
      <c r="E22" s="1061"/>
      <c r="F22" s="1062"/>
      <c r="G22" s="1062"/>
      <c r="H22" s="1062"/>
      <c r="I22" s="1063"/>
      <c r="J22" s="1065"/>
      <c r="L22" s="433"/>
      <c r="M22" s="433"/>
      <c r="N22" s="433"/>
      <c r="O22" s="433"/>
    </row>
    <row r="23" spans="1:256" s="431" customFormat="1" ht="30.75" customHeight="1" x14ac:dyDescent="0.25">
      <c r="A23" s="1048"/>
      <c r="B23" s="1023" t="s">
        <v>724</v>
      </c>
      <c r="C23" s="1034"/>
      <c r="D23" s="1025" t="s">
        <v>87</v>
      </c>
      <c r="E23" s="1049" t="s">
        <v>725</v>
      </c>
      <c r="F23" s="1050"/>
      <c r="G23" s="1050"/>
      <c r="H23" s="1050"/>
      <c r="I23" s="1051"/>
      <c r="J23" s="1055">
        <v>213</v>
      </c>
      <c r="L23" s="433"/>
      <c r="M23" s="433"/>
      <c r="N23" s="433"/>
      <c r="O23" s="433"/>
    </row>
    <row r="24" spans="1:256" s="431" customFormat="1" ht="26.25" customHeight="1" x14ac:dyDescent="0.25">
      <c r="A24" s="1048"/>
      <c r="B24" s="1020" t="s">
        <v>721</v>
      </c>
      <c r="C24" s="1057"/>
      <c r="D24" s="1041"/>
      <c r="E24" s="1052"/>
      <c r="F24" s="1053"/>
      <c r="G24" s="1053"/>
      <c r="H24" s="1053"/>
      <c r="I24" s="1054"/>
      <c r="J24" s="1056"/>
      <c r="L24" s="433"/>
      <c r="M24" s="433"/>
      <c r="N24" s="433"/>
      <c r="O24" s="433"/>
    </row>
    <row r="25" spans="1:256" s="431" customFormat="1" ht="32.25" customHeight="1" x14ac:dyDescent="0.25">
      <c r="A25" s="1048"/>
      <c r="B25" s="1023" t="s">
        <v>726</v>
      </c>
      <c r="C25" s="1034"/>
      <c r="D25" s="1025" t="s">
        <v>87</v>
      </c>
      <c r="E25" s="1049" t="s">
        <v>727</v>
      </c>
      <c r="F25" s="1050"/>
      <c r="G25" s="1050"/>
      <c r="H25" s="1050"/>
      <c r="I25" s="1051"/>
      <c r="J25" s="1055">
        <v>240</v>
      </c>
      <c r="O25" s="433"/>
    </row>
    <row r="26" spans="1:256" s="431" customFormat="1" ht="18.95" customHeight="1" x14ac:dyDescent="0.25">
      <c r="A26" s="1048"/>
      <c r="B26" s="1020" t="s">
        <v>721</v>
      </c>
      <c r="C26" s="1057"/>
      <c r="D26" s="1041"/>
      <c r="E26" s="1052"/>
      <c r="F26" s="1053"/>
      <c r="G26" s="1053"/>
      <c r="H26" s="1053"/>
      <c r="I26" s="1054"/>
      <c r="J26" s="1056"/>
      <c r="L26" s="433"/>
      <c r="M26" s="433"/>
      <c r="N26" s="433"/>
      <c r="O26" s="433"/>
    </row>
    <row r="27" spans="1:256" s="431" customFormat="1" ht="39" customHeight="1" x14ac:dyDescent="0.25">
      <c r="A27" s="1048"/>
      <c r="B27" s="1023" t="s">
        <v>728</v>
      </c>
      <c r="C27" s="1034"/>
      <c r="D27" s="1025" t="s">
        <v>87</v>
      </c>
      <c r="E27" s="1049" t="s">
        <v>729</v>
      </c>
      <c r="F27" s="1050"/>
      <c r="G27" s="1050"/>
      <c r="H27" s="1050"/>
      <c r="I27" s="1051"/>
      <c r="J27" s="1055">
        <v>267</v>
      </c>
      <c r="L27" s="433"/>
      <c r="M27" s="433"/>
      <c r="N27" s="433"/>
      <c r="O27" s="433"/>
    </row>
    <row r="28" spans="1:256" s="431" customFormat="1" ht="18.95" customHeight="1" x14ac:dyDescent="0.25">
      <c r="A28" s="1048"/>
      <c r="B28" s="1020" t="s">
        <v>721</v>
      </c>
      <c r="C28" s="1057"/>
      <c r="D28" s="1041"/>
      <c r="E28" s="1052"/>
      <c r="F28" s="1053"/>
      <c r="G28" s="1053"/>
      <c r="H28" s="1053"/>
      <c r="I28" s="1054"/>
      <c r="J28" s="1056"/>
      <c r="L28" s="433"/>
      <c r="M28" s="433"/>
      <c r="N28" s="433"/>
      <c r="O28" s="433"/>
    </row>
    <row r="29" spans="1:256" s="431" customFormat="1" ht="28.5" customHeight="1" x14ac:dyDescent="0.25">
      <c r="A29" s="1048"/>
      <c r="B29" s="1023" t="s">
        <v>730</v>
      </c>
      <c r="C29" s="1034"/>
      <c r="D29" s="1025" t="s">
        <v>87</v>
      </c>
      <c r="E29" s="1049" t="s">
        <v>731</v>
      </c>
      <c r="F29" s="1050"/>
      <c r="G29" s="1050"/>
      <c r="H29" s="1050"/>
      <c r="I29" s="1051"/>
      <c r="J29" s="1055">
        <v>402</v>
      </c>
      <c r="L29" s="433"/>
      <c r="M29" s="433"/>
      <c r="N29" s="433"/>
      <c r="O29" s="433"/>
    </row>
    <row r="30" spans="1:256" s="431" customFormat="1" ht="18.95" customHeight="1" x14ac:dyDescent="0.25">
      <c r="A30" s="1048"/>
      <c r="B30" s="1020" t="s">
        <v>732</v>
      </c>
      <c r="C30" s="1057"/>
      <c r="D30" s="1041"/>
      <c r="E30" s="1052"/>
      <c r="F30" s="1053"/>
      <c r="G30" s="1053"/>
      <c r="H30" s="1053"/>
      <c r="I30" s="1054"/>
      <c r="J30" s="1056"/>
      <c r="L30" s="433"/>
      <c r="M30" s="433"/>
      <c r="N30" s="433"/>
      <c r="O30" s="433"/>
    </row>
    <row r="31" spans="1:256" s="431" customFormat="1" ht="25.5" customHeight="1" x14ac:dyDescent="0.25">
      <c r="A31" s="1048"/>
      <c r="B31" s="1023" t="s">
        <v>733</v>
      </c>
      <c r="C31" s="1034"/>
      <c r="D31" s="1025" t="s">
        <v>734</v>
      </c>
      <c r="E31" s="1049" t="s">
        <v>735</v>
      </c>
      <c r="F31" s="1050"/>
      <c r="G31" s="1050"/>
      <c r="H31" s="1050"/>
      <c r="I31" s="1051"/>
      <c r="J31" s="1066">
        <v>69</v>
      </c>
      <c r="L31" s="437"/>
      <c r="M31" s="437"/>
      <c r="N31" s="437"/>
      <c r="O31" s="437"/>
      <c r="P31" s="438"/>
      <c r="Q31" s="438"/>
      <c r="R31" s="438"/>
    </row>
    <row r="32" spans="1:256" s="439" customFormat="1" ht="18.95" customHeight="1" x14ac:dyDescent="0.25">
      <c r="A32" s="1048"/>
      <c r="B32" s="1020" t="s">
        <v>736</v>
      </c>
      <c r="C32" s="1057"/>
      <c r="D32" s="1041"/>
      <c r="E32" s="1052"/>
      <c r="F32" s="1053"/>
      <c r="G32" s="1053"/>
      <c r="H32" s="1053"/>
      <c r="I32" s="1054"/>
      <c r="J32" s="1067"/>
      <c r="K32" s="431"/>
      <c r="L32" s="421"/>
      <c r="M32" s="421"/>
      <c r="N32" s="421"/>
      <c r="O32" s="421"/>
      <c r="P32" s="422"/>
      <c r="Q32" s="422"/>
      <c r="R32" s="422"/>
      <c r="S32" s="431"/>
      <c r="T32" s="431"/>
      <c r="U32" s="431"/>
      <c r="V32" s="431"/>
      <c r="W32" s="431"/>
      <c r="X32" s="431"/>
      <c r="Y32" s="431"/>
      <c r="Z32" s="431"/>
      <c r="AA32" s="431"/>
      <c r="AB32" s="431"/>
      <c r="AC32" s="431"/>
      <c r="AD32" s="431"/>
      <c r="AE32" s="431"/>
      <c r="AF32" s="431"/>
      <c r="AG32" s="431"/>
      <c r="AH32" s="431"/>
      <c r="AI32" s="431"/>
      <c r="AJ32" s="431"/>
      <c r="AK32" s="431"/>
      <c r="AL32" s="431"/>
      <c r="AM32" s="431"/>
      <c r="AN32" s="431"/>
      <c r="AO32" s="431"/>
      <c r="AP32" s="431"/>
      <c r="AQ32" s="431"/>
      <c r="AR32" s="431"/>
      <c r="AS32" s="431"/>
      <c r="AT32" s="431"/>
      <c r="AU32" s="431"/>
      <c r="AV32" s="431"/>
      <c r="AW32" s="431"/>
      <c r="AX32" s="431"/>
      <c r="AY32" s="431"/>
      <c r="AZ32" s="431"/>
      <c r="BA32" s="431"/>
      <c r="BB32" s="431"/>
      <c r="BC32" s="431"/>
      <c r="BD32" s="431"/>
      <c r="BE32" s="431"/>
      <c r="BF32" s="431"/>
      <c r="BG32" s="431"/>
      <c r="BH32" s="431"/>
      <c r="BI32" s="431"/>
      <c r="BJ32" s="431"/>
      <c r="BK32" s="431"/>
      <c r="BL32" s="431"/>
      <c r="BM32" s="431"/>
      <c r="BN32" s="431"/>
      <c r="BO32" s="431"/>
      <c r="BP32" s="431"/>
      <c r="BQ32" s="431"/>
      <c r="BR32" s="431"/>
      <c r="BS32" s="431"/>
      <c r="BT32" s="431"/>
      <c r="BU32" s="431"/>
      <c r="BV32" s="431"/>
      <c r="BW32" s="431"/>
      <c r="BX32" s="431"/>
      <c r="BY32" s="431"/>
      <c r="BZ32" s="431"/>
      <c r="CA32" s="431"/>
      <c r="CB32" s="431"/>
      <c r="CC32" s="431"/>
      <c r="CD32" s="431"/>
      <c r="CE32" s="431"/>
      <c r="CF32" s="431"/>
      <c r="CG32" s="431"/>
      <c r="CH32" s="431"/>
      <c r="CI32" s="431"/>
      <c r="CJ32" s="431"/>
      <c r="CK32" s="431"/>
      <c r="CL32" s="431"/>
      <c r="CM32" s="431"/>
      <c r="CN32" s="431"/>
      <c r="CO32" s="431"/>
      <c r="CP32" s="431"/>
      <c r="CQ32" s="431"/>
      <c r="CR32" s="431"/>
      <c r="CS32" s="431"/>
      <c r="CT32" s="431"/>
      <c r="CU32" s="431"/>
      <c r="CV32" s="431"/>
      <c r="CW32" s="431"/>
      <c r="CX32" s="431"/>
      <c r="CY32" s="431"/>
      <c r="CZ32" s="431"/>
      <c r="DA32" s="431"/>
      <c r="DB32" s="431"/>
      <c r="DC32" s="431"/>
      <c r="DD32" s="431"/>
      <c r="DE32" s="431"/>
      <c r="DF32" s="431"/>
      <c r="DG32" s="431"/>
      <c r="DH32" s="431"/>
      <c r="DI32" s="431"/>
      <c r="DJ32" s="431"/>
      <c r="DK32" s="431"/>
      <c r="DL32" s="431"/>
      <c r="DM32" s="431"/>
      <c r="DN32" s="431"/>
      <c r="DO32" s="431"/>
      <c r="DP32" s="431"/>
      <c r="DQ32" s="431"/>
      <c r="DR32" s="431"/>
      <c r="DS32" s="431"/>
      <c r="DT32" s="431"/>
      <c r="DU32" s="431"/>
      <c r="DV32" s="431"/>
      <c r="DW32" s="431"/>
      <c r="DX32" s="431"/>
      <c r="DY32" s="431"/>
      <c r="DZ32" s="431"/>
      <c r="EA32" s="431"/>
      <c r="EB32" s="431"/>
      <c r="EC32" s="431"/>
      <c r="ED32" s="431"/>
      <c r="EE32" s="431"/>
      <c r="EF32" s="431"/>
      <c r="EG32" s="431"/>
      <c r="EH32" s="431"/>
      <c r="EI32" s="431"/>
      <c r="EJ32" s="431"/>
      <c r="EK32" s="431"/>
      <c r="EL32" s="431"/>
      <c r="EM32" s="431"/>
      <c r="EN32" s="431"/>
      <c r="EO32" s="431"/>
      <c r="EP32" s="431"/>
      <c r="EQ32" s="431"/>
      <c r="ER32" s="431"/>
      <c r="ES32" s="431"/>
      <c r="ET32" s="431"/>
      <c r="EU32" s="431"/>
      <c r="EV32" s="431"/>
      <c r="EW32" s="431"/>
      <c r="EX32" s="431"/>
      <c r="EY32" s="431"/>
      <c r="EZ32" s="431"/>
      <c r="FA32" s="431"/>
      <c r="FB32" s="431"/>
      <c r="FC32" s="431"/>
      <c r="FD32" s="431"/>
      <c r="FE32" s="431"/>
      <c r="FF32" s="431"/>
      <c r="FG32" s="431"/>
      <c r="FH32" s="431"/>
      <c r="FI32" s="431"/>
      <c r="FJ32" s="431"/>
      <c r="FK32" s="431"/>
      <c r="FL32" s="431"/>
      <c r="FM32" s="431"/>
      <c r="FN32" s="431"/>
      <c r="FO32" s="431"/>
      <c r="FP32" s="431"/>
      <c r="FQ32" s="431"/>
      <c r="FR32" s="431"/>
      <c r="FS32" s="431"/>
      <c r="FT32" s="431"/>
      <c r="FU32" s="431"/>
      <c r="FV32" s="431"/>
      <c r="FW32" s="431"/>
      <c r="FX32" s="431"/>
      <c r="FY32" s="431"/>
      <c r="FZ32" s="431"/>
      <c r="GA32" s="431"/>
      <c r="GB32" s="431"/>
      <c r="GC32" s="431"/>
      <c r="GD32" s="431"/>
      <c r="GE32" s="431"/>
      <c r="GF32" s="431"/>
      <c r="GG32" s="431"/>
      <c r="GH32" s="431"/>
      <c r="GI32" s="431"/>
      <c r="GJ32" s="431"/>
      <c r="GK32" s="431"/>
      <c r="GL32" s="431"/>
      <c r="GM32" s="431"/>
      <c r="GN32" s="431"/>
      <c r="GO32" s="431"/>
      <c r="GP32" s="431"/>
      <c r="GQ32" s="431"/>
      <c r="GR32" s="431"/>
      <c r="GS32" s="431"/>
      <c r="GT32" s="431"/>
      <c r="GU32" s="431"/>
      <c r="GV32" s="431"/>
      <c r="GW32" s="431"/>
      <c r="GX32" s="431"/>
      <c r="GY32" s="431"/>
      <c r="GZ32" s="431"/>
      <c r="HA32" s="431"/>
      <c r="HB32" s="431"/>
      <c r="HC32" s="431"/>
      <c r="HD32" s="431"/>
      <c r="HE32" s="431"/>
      <c r="HF32" s="431"/>
      <c r="HG32" s="431"/>
      <c r="HH32" s="431"/>
      <c r="HI32" s="431"/>
      <c r="HJ32" s="431"/>
      <c r="HK32" s="431"/>
      <c r="HL32" s="431"/>
      <c r="HM32" s="431"/>
      <c r="HN32" s="431"/>
      <c r="HO32" s="431"/>
      <c r="HP32" s="431"/>
      <c r="HQ32" s="431"/>
      <c r="HR32" s="431"/>
      <c r="HS32" s="431"/>
      <c r="HT32" s="431"/>
      <c r="HU32" s="431"/>
      <c r="HV32" s="431"/>
      <c r="HW32" s="431"/>
      <c r="HX32" s="431"/>
      <c r="HY32" s="431"/>
      <c r="HZ32" s="431"/>
      <c r="IA32" s="431"/>
      <c r="IB32" s="431"/>
      <c r="IC32" s="431"/>
      <c r="ID32" s="431"/>
      <c r="IE32" s="431"/>
      <c r="IF32" s="431"/>
      <c r="IG32" s="431"/>
      <c r="IH32" s="431"/>
      <c r="II32" s="431"/>
      <c r="IJ32" s="431"/>
      <c r="IK32" s="431"/>
      <c r="IL32" s="431"/>
      <c r="IM32" s="431"/>
      <c r="IN32" s="431"/>
      <c r="IO32" s="431"/>
      <c r="IP32" s="431"/>
      <c r="IQ32" s="431"/>
      <c r="IR32" s="431"/>
      <c r="IS32" s="431"/>
      <c r="IT32" s="431"/>
      <c r="IU32" s="431"/>
      <c r="IV32" s="431"/>
    </row>
    <row r="33" spans="1:256" s="431" customFormat="1" ht="18.95" customHeight="1" x14ac:dyDescent="0.25">
      <c r="A33" s="1014" t="s">
        <v>737</v>
      </c>
      <c r="B33" s="1014"/>
      <c r="C33" s="1014"/>
      <c r="D33" s="1014"/>
      <c r="E33" s="1014"/>
      <c r="F33" s="1014"/>
      <c r="G33" s="1014"/>
      <c r="H33" s="1014"/>
      <c r="I33" s="1014"/>
      <c r="J33" s="1014"/>
      <c r="K33" s="438"/>
      <c r="L33" s="433"/>
      <c r="M33" s="433"/>
      <c r="N33" s="433"/>
      <c r="O33" s="433"/>
      <c r="S33" s="438"/>
      <c r="T33" s="438"/>
      <c r="U33" s="438"/>
      <c r="V33" s="438"/>
      <c r="W33" s="438"/>
      <c r="X33" s="438"/>
      <c r="Y33" s="438"/>
      <c r="Z33" s="439"/>
      <c r="AA33" s="439"/>
      <c r="AB33" s="439"/>
      <c r="AC33" s="439"/>
      <c r="AD33" s="439"/>
      <c r="AE33" s="439"/>
      <c r="AF33" s="439"/>
      <c r="AG33" s="439"/>
      <c r="AH33" s="439"/>
      <c r="AI33" s="439"/>
      <c r="AJ33" s="439"/>
      <c r="AK33" s="439"/>
      <c r="AL33" s="439"/>
      <c r="AM33" s="439"/>
      <c r="AN33" s="439"/>
      <c r="AO33" s="439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39"/>
      <c r="BX33" s="439"/>
      <c r="BY33" s="439"/>
      <c r="BZ33" s="439"/>
      <c r="CA33" s="439"/>
      <c r="CB33" s="439"/>
      <c r="CC33" s="439"/>
      <c r="CD33" s="439"/>
      <c r="CE33" s="439"/>
      <c r="CF33" s="439"/>
      <c r="CG33" s="439"/>
      <c r="CH33" s="439"/>
      <c r="CI33" s="439"/>
      <c r="CJ33" s="439"/>
      <c r="CK33" s="439"/>
      <c r="CL33" s="439"/>
      <c r="CM33" s="439"/>
      <c r="CN33" s="439"/>
      <c r="CO33" s="439"/>
      <c r="CP33" s="439"/>
      <c r="CQ33" s="439"/>
      <c r="CR33" s="439"/>
      <c r="CS33" s="439"/>
      <c r="CT33" s="439"/>
      <c r="CU33" s="439"/>
      <c r="CV33" s="439"/>
      <c r="CW33" s="439"/>
      <c r="CX33" s="439"/>
      <c r="CY33" s="439"/>
      <c r="CZ33" s="439"/>
      <c r="DA33" s="439"/>
      <c r="DB33" s="439"/>
      <c r="DC33" s="439"/>
      <c r="DD33" s="439"/>
      <c r="DE33" s="439"/>
      <c r="DF33" s="439"/>
      <c r="DG33" s="439"/>
      <c r="DH33" s="439"/>
      <c r="DI33" s="439"/>
      <c r="DJ33" s="439"/>
      <c r="DK33" s="439"/>
      <c r="DL33" s="439"/>
      <c r="DM33" s="439"/>
      <c r="DN33" s="439"/>
      <c r="DO33" s="439"/>
      <c r="DP33" s="439"/>
      <c r="DQ33" s="439"/>
      <c r="DR33" s="439"/>
      <c r="DS33" s="439"/>
      <c r="DT33" s="439"/>
      <c r="DU33" s="439"/>
      <c r="DV33" s="439"/>
      <c r="DW33" s="439"/>
      <c r="DX33" s="439"/>
      <c r="DY33" s="439"/>
      <c r="DZ33" s="439"/>
      <c r="EA33" s="439"/>
      <c r="EB33" s="439"/>
      <c r="EC33" s="439"/>
      <c r="ED33" s="439"/>
      <c r="EE33" s="439"/>
      <c r="EF33" s="439"/>
      <c r="EG33" s="439"/>
      <c r="EH33" s="439"/>
      <c r="EI33" s="439"/>
      <c r="EJ33" s="439"/>
      <c r="EK33" s="439"/>
      <c r="EL33" s="439"/>
      <c r="EM33" s="439"/>
      <c r="EN33" s="439"/>
      <c r="EO33" s="439"/>
      <c r="EP33" s="439"/>
      <c r="EQ33" s="439"/>
      <c r="ER33" s="439"/>
      <c r="ES33" s="439"/>
      <c r="ET33" s="439"/>
      <c r="EU33" s="439"/>
      <c r="EV33" s="439"/>
      <c r="EW33" s="439"/>
      <c r="EX33" s="439"/>
      <c r="EY33" s="439"/>
      <c r="EZ33" s="439"/>
      <c r="FA33" s="439"/>
      <c r="FB33" s="439"/>
      <c r="FC33" s="439"/>
      <c r="FD33" s="439"/>
      <c r="FE33" s="439"/>
      <c r="FF33" s="439"/>
      <c r="FG33" s="439"/>
      <c r="FH33" s="439"/>
      <c r="FI33" s="439"/>
      <c r="FJ33" s="439"/>
      <c r="FK33" s="439"/>
      <c r="FL33" s="439"/>
      <c r="FM33" s="439"/>
      <c r="FN33" s="439"/>
      <c r="FO33" s="439"/>
      <c r="FP33" s="439"/>
      <c r="FQ33" s="439"/>
      <c r="FR33" s="439"/>
      <c r="FS33" s="439"/>
      <c r="FT33" s="439"/>
      <c r="FU33" s="439"/>
      <c r="FV33" s="439"/>
      <c r="FW33" s="439"/>
      <c r="FX33" s="439"/>
      <c r="FY33" s="439"/>
      <c r="FZ33" s="439"/>
      <c r="GA33" s="439"/>
      <c r="GB33" s="439"/>
      <c r="GC33" s="439"/>
      <c r="GD33" s="439"/>
      <c r="GE33" s="439"/>
      <c r="GF33" s="439"/>
      <c r="GG33" s="439"/>
      <c r="GH33" s="439"/>
      <c r="GI33" s="439"/>
      <c r="GJ33" s="439"/>
      <c r="GK33" s="439"/>
      <c r="GL33" s="439"/>
      <c r="GM33" s="439"/>
      <c r="GN33" s="439"/>
      <c r="GO33" s="439"/>
      <c r="GP33" s="439"/>
      <c r="GQ33" s="439"/>
      <c r="GR33" s="439"/>
      <c r="GS33" s="439"/>
      <c r="GT33" s="439"/>
      <c r="GU33" s="439"/>
      <c r="GV33" s="439"/>
      <c r="GW33" s="439"/>
      <c r="GX33" s="439"/>
      <c r="GY33" s="439"/>
      <c r="GZ33" s="439"/>
      <c r="HA33" s="439"/>
      <c r="HB33" s="439"/>
      <c r="HC33" s="439"/>
      <c r="HD33" s="439"/>
      <c r="HE33" s="439"/>
      <c r="HF33" s="439"/>
      <c r="HG33" s="439"/>
      <c r="HH33" s="439"/>
      <c r="HI33" s="439"/>
      <c r="HJ33" s="439"/>
      <c r="HK33" s="439"/>
      <c r="HL33" s="439"/>
      <c r="HM33" s="439"/>
      <c r="HN33" s="439"/>
      <c r="HO33" s="439"/>
      <c r="HP33" s="439"/>
      <c r="HQ33" s="439"/>
      <c r="HR33" s="439"/>
      <c r="HS33" s="439"/>
      <c r="HT33" s="439"/>
      <c r="HU33" s="439"/>
      <c r="HV33" s="439"/>
      <c r="HW33" s="439"/>
      <c r="HX33" s="439"/>
      <c r="HY33" s="439"/>
      <c r="HZ33" s="439"/>
      <c r="IA33" s="439"/>
      <c r="IB33" s="439"/>
      <c r="IC33" s="439"/>
      <c r="ID33" s="439"/>
      <c r="IE33" s="439"/>
      <c r="IF33" s="439"/>
      <c r="IG33" s="439"/>
      <c r="IH33" s="439"/>
      <c r="II33" s="439"/>
      <c r="IJ33" s="439"/>
      <c r="IK33" s="439"/>
      <c r="IL33" s="439"/>
      <c r="IM33" s="439"/>
      <c r="IN33" s="439"/>
      <c r="IO33" s="439"/>
      <c r="IP33" s="439"/>
      <c r="IQ33" s="439"/>
      <c r="IR33" s="439"/>
      <c r="IS33" s="439"/>
      <c r="IT33" s="439"/>
      <c r="IU33" s="439"/>
      <c r="IV33" s="439"/>
    </row>
    <row r="34" spans="1:256" ht="24.75" customHeight="1" x14ac:dyDescent="0.25">
      <c r="A34" s="1048"/>
      <c r="B34" s="1068" t="s">
        <v>756</v>
      </c>
      <c r="C34" s="1069"/>
      <c r="D34" s="1069"/>
      <c r="E34" s="1069"/>
      <c r="F34" s="1069"/>
      <c r="G34" s="1069"/>
      <c r="H34" s="1069"/>
      <c r="I34" s="1069"/>
      <c r="J34" s="1069"/>
      <c r="K34" s="422"/>
    </row>
    <row r="35" spans="1:256" s="436" customFormat="1" ht="21" customHeight="1" x14ac:dyDescent="0.2">
      <c r="A35" s="1048"/>
      <c r="B35" s="1043" t="s">
        <v>111</v>
      </c>
      <c r="C35" s="1044"/>
      <c r="D35" s="443" t="s">
        <v>706</v>
      </c>
      <c r="E35" s="1070" t="s">
        <v>738</v>
      </c>
      <c r="F35" s="1071"/>
      <c r="G35" s="1071"/>
      <c r="H35" s="1071"/>
      <c r="I35" s="1071"/>
      <c r="J35" s="1072"/>
      <c r="K35" s="435"/>
    </row>
    <row r="36" spans="1:256" s="431" customFormat="1" ht="23.25" customHeight="1" x14ac:dyDescent="0.25">
      <c r="A36" s="1048"/>
      <c r="B36" s="1073" t="s">
        <v>739</v>
      </c>
      <c r="C36" s="1074"/>
      <c r="D36" s="1075" t="s">
        <v>87</v>
      </c>
      <c r="E36" s="1077" t="s">
        <v>740</v>
      </c>
      <c r="F36" s="1078"/>
      <c r="G36" s="1078"/>
      <c r="H36" s="1078"/>
      <c r="I36" s="1079"/>
      <c r="J36" s="1029">
        <v>96</v>
      </c>
    </row>
    <row r="37" spans="1:256" s="431" customFormat="1" ht="16.5" customHeight="1" x14ac:dyDescent="0.25">
      <c r="A37" s="1048"/>
      <c r="B37" s="1094" t="s">
        <v>741</v>
      </c>
      <c r="C37" s="1095"/>
      <c r="D37" s="1076"/>
      <c r="E37" s="1080"/>
      <c r="F37" s="1081"/>
      <c r="G37" s="1081"/>
      <c r="H37" s="1081"/>
      <c r="I37" s="1082"/>
      <c r="J37" s="1032"/>
    </row>
    <row r="38" spans="1:256" s="431" customFormat="1" ht="22.5" customHeight="1" x14ac:dyDescent="0.25">
      <c r="A38" s="1048"/>
      <c r="B38" s="1023" t="s">
        <v>742</v>
      </c>
      <c r="C38" s="1034"/>
      <c r="D38" s="1025" t="s">
        <v>87</v>
      </c>
      <c r="E38" s="1049" t="s">
        <v>743</v>
      </c>
      <c r="F38" s="1050"/>
      <c r="G38" s="1050"/>
      <c r="H38" s="1050"/>
      <c r="I38" s="1051"/>
      <c r="J38" s="1029">
        <v>123</v>
      </c>
    </row>
    <row r="39" spans="1:256" s="431" customFormat="1" ht="14.25" customHeight="1" x14ac:dyDescent="0.25">
      <c r="A39" s="1048"/>
      <c r="B39" s="1020" t="s">
        <v>744</v>
      </c>
      <c r="C39" s="1057"/>
      <c r="D39" s="1041"/>
      <c r="E39" s="1052"/>
      <c r="F39" s="1053"/>
      <c r="G39" s="1053"/>
      <c r="H39" s="1053"/>
      <c r="I39" s="1054"/>
      <c r="J39" s="1032"/>
    </row>
    <row r="40" spans="1:256" s="431" customFormat="1" ht="24.75" customHeight="1" x14ac:dyDescent="0.25">
      <c r="A40" s="1048"/>
      <c r="B40" s="1023" t="s">
        <v>745</v>
      </c>
      <c r="C40" s="1034"/>
      <c r="D40" s="1084" t="s">
        <v>87</v>
      </c>
      <c r="E40" s="1086" t="s">
        <v>746</v>
      </c>
      <c r="F40" s="1087"/>
      <c r="G40" s="1087"/>
      <c r="H40" s="1087"/>
      <c r="I40" s="1088"/>
      <c r="J40" s="1029">
        <v>127</v>
      </c>
    </row>
    <row r="41" spans="1:256" s="431" customFormat="1" ht="16.5" customHeight="1" x14ac:dyDescent="0.25">
      <c r="A41" s="1048"/>
      <c r="B41" s="1092" t="s">
        <v>747</v>
      </c>
      <c r="C41" s="1093"/>
      <c r="D41" s="1085"/>
      <c r="E41" s="1089"/>
      <c r="F41" s="1090"/>
      <c r="G41" s="1090"/>
      <c r="H41" s="1090"/>
      <c r="I41" s="1091"/>
      <c r="J41" s="1032"/>
    </row>
    <row r="42" spans="1:256" s="431" customFormat="1" ht="27.75" customHeight="1" x14ac:dyDescent="0.25">
      <c r="A42" s="445"/>
      <c r="B42" s="1023" t="s">
        <v>748</v>
      </c>
      <c r="C42" s="1034"/>
      <c r="D42" s="1025" t="s">
        <v>87</v>
      </c>
      <c r="E42" s="1049" t="s">
        <v>749</v>
      </c>
      <c r="F42" s="1050"/>
      <c r="G42" s="1050"/>
      <c r="H42" s="1050"/>
      <c r="I42" s="1051"/>
      <c r="J42" s="1029">
        <v>171</v>
      </c>
    </row>
    <row r="43" spans="1:256" s="431" customFormat="1" ht="14.25" customHeight="1" x14ac:dyDescent="0.3">
      <c r="A43" s="432"/>
      <c r="B43" s="1020" t="s">
        <v>744</v>
      </c>
      <c r="C43" s="1057"/>
      <c r="D43" s="1041"/>
      <c r="E43" s="1052"/>
      <c r="F43" s="1053"/>
      <c r="G43" s="1053"/>
      <c r="H43" s="1053"/>
      <c r="I43" s="1054"/>
      <c r="J43" s="1032"/>
    </row>
  </sheetData>
  <mergeCells count="100">
    <mergeCell ref="A17:J17"/>
    <mergeCell ref="B42:C42"/>
    <mergeCell ref="D42:D43"/>
    <mergeCell ref="E42:I43"/>
    <mergeCell ref="J42:J43"/>
    <mergeCell ref="B43:C43"/>
    <mergeCell ref="A40:A41"/>
    <mergeCell ref="B40:C40"/>
    <mergeCell ref="D40:D41"/>
    <mergeCell ref="E40:I41"/>
    <mergeCell ref="J40:J41"/>
    <mergeCell ref="B41:C41"/>
    <mergeCell ref="B37:C37"/>
    <mergeCell ref="A38:A39"/>
    <mergeCell ref="B38:C38"/>
    <mergeCell ref="D38:D39"/>
    <mergeCell ref="E38:I39"/>
    <mergeCell ref="J38:J39"/>
    <mergeCell ref="B39:C39"/>
    <mergeCell ref="A33:J33"/>
    <mergeCell ref="A34:A35"/>
    <mergeCell ref="B34:J34"/>
    <mergeCell ref="B35:C35"/>
    <mergeCell ref="E35:J35"/>
    <mergeCell ref="A36:A37"/>
    <mergeCell ref="B36:C36"/>
    <mergeCell ref="D36:D37"/>
    <mergeCell ref="E36:I37"/>
    <mergeCell ref="J36:J37"/>
    <mergeCell ref="A31:A32"/>
    <mergeCell ref="B31:C31"/>
    <mergeCell ref="D31:D32"/>
    <mergeCell ref="E31:I32"/>
    <mergeCell ref="J31:J32"/>
    <mergeCell ref="B32:C32"/>
    <mergeCell ref="A29:A30"/>
    <mergeCell ref="B29:C29"/>
    <mergeCell ref="D29:D30"/>
    <mergeCell ref="E29:I30"/>
    <mergeCell ref="J29:J30"/>
    <mergeCell ref="B30:C30"/>
    <mergeCell ref="A27:A28"/>
    <mergeCell ref="B27:C27"/>
    <mergeCell ref="D27:D28"/>
    <mergeCell ref="E27:I28"/>
    <mergeCell ref="J27:J28"/>
    <mergeCell ref="B28:C28"/>
    <mergeCell ref="A25:A26"/>
    <mergeCell ref="B25:C25"/>
    <mergeCell ref="D25:D26"/>
    <mergeCell ref="E25:I26"/>
    <mergeCell ref="J25:J26"/>
    <mergeCell ref="B26:C26"/>
    <mergeCell ref="A23:A24"/>
    <mergeCell ref="B23:C23"/>
    <mergeCell ref="D23:D24"/>
    <mergeCell ref="E23:I24"/>
    <mergeCell ref="J23:J24"/>
    <mergeCell ref="B24:C24"/>
    <mergeCell ref="A21:A22"/>
    <mergeCell ref="B21:C21"/>
    <mergeCell ref="D21:D22"/>
    <mergeCell ref="E21:I22"/>
    <mergeCell ref="J21:J22"/>
    <mergeCell ref="B22:C22"/>
    <mergeCell ref="B18:C18"/>
    <mergeCell ref="E18:J18"/>
    <mergeCell ref="A19:A20"/>
    <mergeCell ref="B19:C19"/>
    <mergeCell ref="D19:D20"/>
    <mergeCell ref="E19:I20"/>
    <mergeCell ref="J19:J20"/>
    <mergeCell ref="B20:C20"/>
    <mergeCell ref="A14:A15"/>
    <mergeCell ref="B14:C14"/>
    <mergeCell ref="D14:D15"/>
    <mergeCell ref="E14:J15"/>
    <mergeCell ref="B15:C15"/>
    <mergeCell ref="A16:J16"/>
    <mergeCell ref="I8:I10"/>
    <mergeCell ref="J8:J10"/>
    <mergeCell ref="B9:C9"/>
    <mergeCell ref="B10:C10"/>
    <mergeCell ref="A12:A13"/>
    <mergeCell ref="B12:C12"/>
    <mergeCell ref="D12:D13"/>
    <mergeCell ref="E12:J13"/>
    <mergeCell ref="B13:C13"/>
    <mergeCell ref="A8:A10"/>
    <mergeCell ref="B8:C8"/>
    <mergeCell ref="D8:D10"/>
    <mergeCell ref="E8:F10"/>
    <mergeCell ref="G8:G10"/>
    <mergeCell ref="H8:H10"/>
    <mergeCell ref="A5:J5"/>
    <mergeCell ref="A6:A7"/>
    <mergeCell ref="B6:C7"/>
    <mergeCell ref="D6:D7"/>
    <mergeCell ref="E6:J6"/>
    <mergeCell ref="E7:F7"/>
  </mergeCells>
  <pageMargins left="0.70866141732283472" right="0.39370078740157483" top="1.1417322834645669" bottom="0.31496062992125984" header="0.31496062992125984" footer="0.19685039370078741"/>
  <pageSetup paperSize="9" scale="74" orientation="portrait" horizontalDpi="300" verticalDpi="300" r:id="rId1"/>
  <headerFooter>
    <oddHeader>&amp;L&amp;"-,полужирный"&amp;12&amp;U&amp;KC00000Соглашение - всегда успех!&amp;CПРОФИЛИРОВАННЫЕ МЕМБРАНЫ&amp;R&amp;G</oddHeader>
    <oddFooter>&amp;C●Теплоизоляция   ●Эко-джут   ●Виниловый сайдинг   ●Кровля наплавляемая   ●Металлочерепица●Гибкая черепица   ●Водостоки   ●Гидроизоляция   ●Пластиковая сетка   ●Изоляция для бани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11</vt:i4>
      </vt:variant>
    </vt:vector>
  </HeadingPairs>
  <TitlesOfParts>
    <vt:vector size="28" baseType="lpstr">
      <vt:lpstr>Утеплитель</vt:lpstr>
      <vt:lpstr>Пленки</vt:lpstr>
      <vt:lpstr>вспенка</vt:lpstr>
      <vt:lpstr>Для бань</vt:lpstr>
      <vt:lpstr>МЕТ.ЧЕРЕПИЦА</vt:lpstr>
      <vt:lpstr>Оцинк профлист</vt:lpstr>
      <vt:lpstr>ПРОФЛИСТ</vt:lpstr>
      <vt:lpstr>Керамогранит</vt:lpstr>
      <vt:lpstr>Изостуд</vt:lpstr>
      <vt:lpstr>Кровля</vt:lpstr>
      <vt:lpstr>SHINGLAS</vt:lpstr>
      <vt:lpstr>Тилит</vt:lpstr>
      <vt:lpstr>Гидротэкс</vt:lpstr>
      <vt:lpstr>пл.сетка</vt:lpstr>
      <vt:lpstr>Сухие смеси</vt:lpstr>
      <vt:lpstr>Лист1</vt:lpstr>
      <vt:lpstr>Лист2</vt:lpstr>
      <vt:lpstr>вспенка!Область_печати</vt:lpstr>
      <vt:lpstr>'Для бань'!Область_печати</vt:lpstr>
      <vt:lpstr>Изостуд!Область_печати</vt:lpstr>
      <vt:lpstr>Керамогранит!Область_печати</vt:lpstr>
      <vt:lpstr>Кровля!Область_печати</vt:lpstr>
      <vt:lpstr>МЕТ.ЧЕРЕПИЦА!Область_печати</vt:lpstr>
      <vt:lpstr>'Оцинк профлист'!Область_печати</vt:lpstr>
      <vt:lpstr>пл.сетка!Область_печати</vt:lpstr>
      <vt:lpstr>Пленки!Область_печати</vt:lpstr>
      <vt:lpstr>ПРОФЛИСТ!Область_печати</vt:lpstr>
      <vt:lpstr>Утеплитель!Область_печати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AnnaVita</dc:creator>
  <cp:lastModifiedBy>Аккорд</cp:lastModifiedBy>
  <cp:lastPrinted>2014-02-05T10:54:18Z</cp:lastPrinted>
  <dcterms:created xsi:type="dcterms:W3CDTF">2013-03-13T10:31:32Z</dcterms:created>
  <dcterms:modified xsi:type="dcterms:W3CDTF">2014-02-06T03:17:46Z</dcterms:modified>
</cp:coreProperties>
</file>